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05" windowWidth="9135" windowHeight="4650" tabRatio="562" activeTab="1"/>
  </bookViews>
  <sheets>
    <sheet name="ENE" sheetId="12" r:id="rId1"/>
    <sheet name="FEB" sheetId="11" r:id="rId2"/>
  </sheets>
  <calcPr calcId="144525"/>
</workbook>
</file>

<file path=xl/calcChain.xml><?xml version="1.0" encoding="utf-8"?>
<calcChain xmlns="http://schemas.openxmlformats.org/spreadsheetml/2006/main">
  <c r="Q23" i="12" l="1"/>
  <c r="N23" i="12"/>
  <c r="E22" i="12"/>
  <c r="R22" i="12" s="1"/>
  <c r="E21" i="12"/>
  <c r="R21" i="12" s="1"/>
  <c r="E20" i="12"/>
  <c r="R20" i="12" s="1"/>
  <c r="E19" i="12"/>
  <c r="R19" i="12" s="1"/>
  <c r="E18" i="12"/>
  <c r="R18" i="12" s="1"/>
  <c r="E17" i="12"/>
  <c r="R17" i="12" s="1"/>
  <c r="E16" i="12"/>
  <c r="R16" i="12" s="1"/>
  <c r="M15" i="12"/>
  <c r="M23" i="12" s="1"/>
  <c r="I15" i="12"/>
  <c r="I23" i="12" s="1"/>
  <c r="E15" i="12"/>
  <c r="F15" i="12" s="1"/>
  <c r="E23" i="12" l="1"/>
  <c r="G15" i="12"/>
  <c r="K15" i="12"/>
  <c r="K23" i="12" s="1"/>
  <c r="O15" i="12"/>
  <c r="O23" i="12" s="1"/>
  <c r="F16" i="12"/>
  <c r="F17" i="12"/>
  <c r="G17" i="12" s="1"/>
  <c r="F18" i="12"/>
  <c r="G18" i="12" s="1"/>
  <c r="F19" i="12"/>
  <c r="G19" i="12" s="1"/>
  <c r="F20" i="12"/>
  <c r="G20" i="12" s="1"/>
  <c r="F21" i="12"/>
  <c r="G21" i="12" s="1"/>
  <c r="F22" i="12"/>
  <c r="G22" i="12" s="1"/>
  <c r="F23" i="12" l="1"/>
  <c r="P15" i="12"/>
  <c r="G16" i="12"/>
  <c r="G23" i="12" s="1"/>
  <c r="P23" i="12" l="1"/>
  <c r="R24" i="12" s="1"/>
  <c r="R15" i="12"/>
  <c r="I13" i="11" l="1"/>
  <c r="Q21" i="11" l="1"/>
  <c r="N21" i="11"/>
  <c r="I21" i="11"/>
  <c r="E20" i="11"/>
  <c r="F20" i="11" s="1"/>
  <c r="E19" i="11"/>
  <c r="F19" i="11" s="1"/>
  <c r="E18" i="11"/>
  <c r="F18" i="11" s="1"/>
  <c r="E17" i="11"/>
  <c r="F17" i="11" s="1"/>
  <c r="E16" i="11"/>
  <c r="F16" i="11" s="1"/>
  <c r="E15" i="11"/>
  <c r="F15" i="11" s="1"/>
  <c r="E14" i="11"/>
  <c r="F14" i="11" s="1"/>
  <c r="E13" i="11"/>
  <c r="F13" i="11" s="1"/>
  <c r="E21" i="11" l="1"/>
  <c r="K13" i="11"/>
  <c r="O13" i="11"/>
  <c r="O21" i="11" s="1"/>
  <c r="G14" i="11"/>
  <c r="R14" i="11"/>
  <c r="G15" i="11"/>
  <c r="R15" i="11"/>
  <c r="G16" i="11"/>
  <c r="R16" i="11"/>
  <c r="G17" i="11"/>
  <c r="R17" i="11"/>
  <c r="G18" i="11"/>
  <c r="R18" i="11"/>
  <c r="G19" i="11"/>
  <c r="R19" i="11"/>
  <c r="G20" i="11"/>
  <c r="R20" i="11"/>
  <c r="M13" i="11"/>
  <c r="M21" i="11" s="1"/>
  <c r="F21" i="11" l="1"/>
  <c r="K21" i="11"/>
  <c r="P13" i="11"/>
  <c r="G13" i="11"/>
  <c r="G21" i="11" s="1"/>
  <c r="P21" i="11" l="1"/>
  <c r="R22" i="11" s="1"/>
  <c r="R13" i="11"/>
</calcChain>
</file>

<file path=xl/sharedStrings.xml><?xml version="1.0" encoding="utf-8"?>
<sst xmlns="http://schemas.openxmlformats.org/spreadsheetml/2006/main" count="95" uniqueCount="45">
  <si>
    <t>Secretaria Municipal</t>
  </si>
  <si>
    <t>Nº</t>
  </si>
  <si>
    <t>NOMBRE</t>
  </si>
  <si>
    <t>C.IDENTIDAD</t>
  </si>
  <si>
    <t>GUAJARDO SILVA MARIA</t>
  </si>
  <si>
    <t>6.226.990-1</t>
  </si>
  <si>
    <t>SUB TOTAL</t>
  </si>
  <si>
    <t>A.CH.S.</t>
  </si>
  <si>
    <t>CARVACHO RIVERA RUBEN</t>
  </si>
  <si>
    <t>SAA CARRASCO ALEJANDRA</t>
  </si>
  <si>
    <t>6.484.742-2</t>
  </si>
  <si>
    <t>9.719.814-4</t>
  </si>
  <si>
    <t>APV</t>
  </si>
  <si>
    <t>TOTAL
A PAGAR</t>
  </si>
  <si>
    <t>TOTAL
DECRETO</t>
  </si>
  <si>
    <t>UF AL ULTIMO DÍA DEL MES</t>
  </si>
  <si>
    <t>Nª DE UTM</t>
  </si>
  <si>
    <t>MONTERO RIVEROS RICARDO</t>
  </si>
  <si>
    <t>5.090.591-8</t>
  </si>
  <si>
    <t>RODRIGUEZ GOMEZ PAULINA</t>
  </si>
  <si>
    <t>15.830.509-7</t>
  </si>
  <si>
    <t>PREVISION</t>
  </si>
  <si>
    <t>SALUD</t>
  </si>
  <si>
    <t>Institucion</t>
  </si>
  <si>
    <t>Valor</t>
  </si>
  <si>
    <t>SIS</t>
  </si>
  <si>
    <t>Fonasa</t>
  </si>
  <si>
    <t>OTROS
DCTOS.</t>
  </si>
  <si>
    <t>VALOR
 A PAGAR</t>
  </si>
  <si>
    <t>CUOTAS 
OTROS
DSCTOS.</t>
  </si>
  <si>
    <t>TOTAL
DESCTOS
PREVIS.</t>
  </si>
  <si>
    <t>Afp Capital</t>
  </si>
  <si>
    <t>Dirección de Administración y Finanzas
Departamento  de Personal y Remuneraciones</t>
  </si>
  <si>
    <t>Ahorro</t>
  </si>
  <si>
    <t>SURA</t>
  </si>
  <si>
    <t>DELGADO DELGADO CECILIA</t>
  </si>
  <si>
    <t>9.785.206-5</t>
  </si>
  <si>
    <t>15.315.062-1</t>
  </si>
  <si>
    <t>PAVEZ CANTILLANO MAXIMO FRANCISCO</t>
  </si>
  <si>
    <t>VARGAS GONZALEZ ALEJANDRO</t>
  </si>
  <si>
    <t>9.389.868-0</t>
  </si>
  <si>
    <t>º</t>
  </si>
  <si>
    <t>Memo Nº  27  27/02/2014</t>
  </si>
  <si>
    <t>Memo Nº  21 31/01/2014</t>
  </si>
  <si>
    <t>LILIANA REYES ESPARZA
HABILITADA
REMUNERACIONES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</si>
</sst>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_ &quot;$&quot;\ * #,##0.00_ ;_ &quot;$&quot;\ * \-#,##0.00_ ;_ &quot;$&quot;\ * &quot;-&quot;_ ;_ @_ 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sz val="10"/>
      <color indexed="63"/>
      <name val="Verdana"/>
      <family val="2"/>
    </font>
    <font>
      <sz val="11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38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1" fillId="2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7" fillId="0" borderId="0" xfId="0" applyNumberFormat="1" applyFont="1"/>
    <xf numFmtId="3" fontId="8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9" fillId="0" borderId="0" xfId="0" applyFont="1"/>
    <xf numFmtId="0" fontId="1" fillId="2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42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38" fontId="1" fillId="0" borderId="6" xfId="0" applyNumberFormat="1" applyFont="1" applyBorder="1" applyAlignment="1">
      <alignment horizontal="center" wrapText="1"/>
    </xf>
    <xf numFmtId="38" fontId="1" fillId="0" borderId="3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0</xdr:rowOff>
    </xdr:from>
    <xdr:to>
      <xdr:col>1</xdr:col>
      <xdr:colOff>1609725</xdr:colOff>
      <xdr:row>3</xdr:row>
      <xdr:rowOff>38100</xdr:rowOff>
    </xdr:to>
    <xdr:pic>
      <xdr:nvPicPr>
        <xdr:cNvPr id="2" name="Picture 187" descr="Conchali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8764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828675</xdr:colOff>
      <xdr:row>3</xdr:row>
      <xdr:rowOff>114300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906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1609725</xdr:colOff>
      <xdr:row>1</xdr:row>
      <xdr:rowOff>38100</xdr:rowOff>
    </xdr:to>
    <xdr:pic>
      <xdr:nvPicPr>
        <xdr:cNvPr id="3" name="Picture 187" descr="Conchali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19051</xdr:rowOff>
    </xdr:from>
    <xdr:to>
      <xdr:col>1</xdr:col>
      <xdr:colOff>2095500</xdr:colOff>
      <xdr:row>1</xdr:row>
      <xdr:rowOff>28576</xdr:rowOff>
    </xdr:to>
    <xdr:pic>
      <xdr:nvPicPr>
        <xdr:cNvPr id="204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9051"/>
          <a:ext cx="2314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8"/>
  <sheetViews>
    <sheetView topLeftCell="A4" workbookViewId="0">
      <selection activeCell="AC8" sqref="AC8"/>
    </sheetView>
  </sheetViews>
  <sheetFormatPr baseColWidth="10" defaultRowHeight="12.75" x14ac:dyDescent="0.2"/>
  <cols>
    <col min="2" max="2" width="35.140625" customWidth="1"/>
    <col min="6" max="25" width="0" hidden="1" customWidth="1"/>
  </cols>
  <sheetData>
    <row r="3" spans="1:19" ht="6.75" customHeight="1" x14ac:dyDescent="0.2"/>
    <row r="4" spans="1:19" s="2" customFormat="1" ht="28.5" customHeight="1" x14ac:dyDescent="0.2">
      <c r="A4" s="43" t="s">
        <v>32</v>
      </c>
      <c r="B4" s="43"/>
      <c r="C4" s="43"/>
      <c r="E4" s="3"/>
      <c r="F4" s="3"/>
      <c r="G4" s="3"/>
    </row>
    <row r="5" spans="1:19" s="2" customFormat="1" ht="13.5" customHeight="1" x14ac:dyDescent="0.2">
      <c r="A5" s="16"/>
      <c r="B5" s="16"/>
      <c r="E5" s="3"/>
      <c r="F5" s="3"/>
      <c r="G5" s="3"/>
    </row>
    <row r="6" spans="1:19" s="17" customFormat="1" ht="15" customHeight="1" x14ac:dyDescent="0.25">
      <c r="A6" s="44">
        <v>41670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s="17" customFormat="1" ht="16.5" customHeight="1" x14ac:dyDescent="0.25">
      <c r="A7" s="45" t="s">
        <v>43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s="17" customFormat="1" ht="16.5" customHeight="1" x14ac:dyDescent="0.25">
      <c r="A8" s="46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</row>
    <row r="9" spans="1:19" s="1" customFormat="1" ht="12.75" customHeight="1" x14ac:dyDescent="0.3">
      <c r="A9" s="4"/>
      <c r="B9" s="4"/>
      <c r="C9" s="4"/>
      <c r="D9" s="32"/>
      <c r="E9" s="32"/>
      <c r="F9" s="5"/>
      <c r="G9" s="5"/>
    </row>
    <row r="10" spans="1:19" s="1" customFormat="1" ht="18.75" customHeight="1" x14ac:dyDescent="0.2">
      <c r="A10" s="47">
        <v>41640</v>
      </c>
      <c r="B10" s="47"/>
      <c r="C10" s="48">
        <v>40635</v>
      </c>
      <c r="D10" s="48"/>
      <c r="E10" s="5"/>
      <c r="F10" s="30"/>
      <c r="G10" s="5"/>
    </row>
    <row r="11" spans="1:19" s="2" customFormat="1" ht="18" customHeight="1" x14ac:dyDescent="0.2">
      <c r="A11" s="49" t="s">
        <v>15</v>
      </c>
      <c r="B11" s="49"/>
      <c r="C11" s="50">
        <v>23435.87</v>
      </c>
      <c r="D11" s="50"/>
      <c r="E11" s="3"/>
      <c r="F11" s="29"/>
      <c r="G11" s="3"/>
    </row>
    <row r="12" spans="1:19" s="2" customFormat="1" ht="13.5" customHeight="1" x14ac:dyDescent="0.2">
      <c r="A12" s="37"/>
      <c r="B12" s="37"/>
      <c r="C12" s="38"/>
      <c r="D12" s="38"/>
      <c r="E12" s="3"/>
      <c r="F12" s="3"/>
      <c r="G12" s="3"/>
    </row>
    <row r="13" spans="1:19" s="19" customFormat="1" x14ac:dyDescent="0.2">
      <c r="A13" s="51" t="s">
        <v>1</v>
      </c>
      <c r="B13" s="51" t="s">
        <v>2</v>
      </c>
      <c r="C13" s="51" t="s">
        <v>3</v>
      </c>
      <c r="D13" s="53" t="s">
        <v>16</v>
      </c>
      <c r="E13" s="59" t="s">
        <v>28</v>
      </c>
      <c r="F13" s="59" t="s">
        <v>7</v>
      </c>
      <c r="G13" s="59" t="s">
        <v>14</v>
      </c>
      <c r="H13" s="63" t="s">
        <v>12</v>
      </c>
      <c r="I13" s="63"/>
      <c r="J13" s="64" t="s">
        <v>21</v>
      </c>
      <c r="K13" s="65"/>
      <c r="L13" s="64" t="s">
        <v>22</v>
      </c>
      <c r="M13" s="65"/>
      <c r="N13" s="18"/>
      <c r="O13" s="56" t="s">
        <v>25</v>
      </c>
      <c r="P13" s="58" t="s">
        <v>30</v>
      </c>
      <c r="Q13" s="59" t="s">
        <v>27</v>
      </c>
      <c r="R13" s="53" t="s">
        <v>13</v>
      </c>
      <c r="S13" s="53" t="s">
        <v>29</v>
      </c>
    </row>
    <row r="14" spans="1:19" s="19" customFormat="1" x14ac:dyDescent="0.2">
      <c r="A14" s="52"/>
      <c r="B14" s="52"/>
      <c r="C14" s="52"/>
      <c r="D14" s="54"/>
      <c r="E14" s="60"/>
      <c r="F14" s="60"/>
      <c r="G14" s="60"/>
      <c r="H14" s="39" t="s">
        <v>23</v>
      </c>
      <c r="I14" s="39" t="s">
        <v>24</v>
      </c>
      <c r="J14" s="39" t="s">
        <v>23</v>
      </c>
      <c r="K14" s="39" t="s">
        <v>24</v>
      </c>
      <c r="L14" s="39" t="s">
        <v>23</v>
      </c>
      <c r="M14" s="39" t="s">
        <v>24</v>
      </c>
      <c r="N14" s="40" t="s">
        <v>33</v>
      </c>
      <c r="O14" s="57"/>
      <c r="P14" s="57"/>
      <c r="Q14" s="60"/>
      <c r="R14" s="54"/>
      <c r="S14" s="54"/>
    </row>
    <row r="15" spans="1:19" s="27" customFormat="1" ht="17.25" customHeight="1" x14ac:dyDescent="0.2">
      <c r="A15" s="22">
        <v>1</v>
      </c>
      <c r="B15" s="23" t="s">
        <v>8</v>
      </c>
      <c r="C15" s="24" t="s">
        <v>10</v>
      </c>
      <c r="D15" s="31">
        <v>12</v>
      </c>
      <c r="E15" s="25">
        <f>ROUND($C$10*D15,0)</f>
        <v>487620</v>
      </c>
      <c r="F15" s="10">
        <f>ROUND(E15*1.29%,0)</f>
        <v>6290</v>
      </c>
      <c r="G15" s="25">
        <f>SUM(E15:F15)</f>
        <v>493910</v>
      </c>
      <c r="H15" s="39" t="s">
        <v>34</v>
      </c>
      <c r="I15" s="20">
        <f>ROUND(2.5*$C$11,0)</f>
        <v>58590</v>
      </c>
      <c r="J15" s="20" t="s">
        <v>31</v>
      </c>
      <c r="K15" s="20">
        <f>ROUND($E15*11.44%,0)</f>
        <v>55784</v>
      </c>
      <c r="L15" s="20" t="s">
        <v>26</v>
      </c>
      <c r="M15" s="20">
        <f>ROUND($E15*7%,0)</f>
        <v>34133</v>
      </c>
      <c r="N15" s="20">
        <v>100000</v>
      </c>
      <c r="O15" s="20">
        <f>ROUND($E15*1.26%,0)</f>
        <v>6144</v>
      </c>
      <c r="P15" s="20">
        <f>I15+K15+M15+N15+O15</f>
        <v>254651</v>
      </c>
      <c r="Q15" s="10"/>
      <c r="R15" s="21">
        <f t="shared" ref="R15:R22" si="0">E15-(Q15+P15)</f>
        <v>232969</v>
      </c>
      <c r="S15" s="26"/>
    </row>
    <row r="16" spans="1:19" s="19" customFormat="1" ht="17.25" customHeight="1" x14ac:dyDescent="0.2">
      <c r="A16" s="7">
        <v>2</v>
      </c>
      <c r="B16" s="8" t="s">
        <v>35</v>
      </c>
      <c r="C16" s="9" t="s">
        <v>36</v>
      </c>
      <c r="D16" s="31">
        <v>12</v>
      </c>
      <c r="E16" s="10">
        <f t="shared" ref="E16:E22" si="1">ROUND($C$10*D16,0)</f>
        <v>487620</v>
      </c>
      <c r="F16" s="10">
        <f t="shared" ref="F16:F21" si="2">ROUND(E16*1.29%,0)</f>
        <v>6290</v>
      </c>
      <c r="G16" s="10">
        <f t="shared" ref="G16:G22" si="3">SUM(E16:F16)</f>
        <v>493910</v>
      </c>
      <c r="H16" s="20"/>
      <c r="I16" s="20"/>
      <c r="J16" s="20"/>
      <c r="K16" s="20"/>
      <c r="L16" s="20"/>
      <c r="M16" s="20"/>
      <c r="N16" s="20"/>
      <c r="O16" s="20"/>
      <c r="P16" s="20"/>
      <c r="Q16" s="10"/>
      <c r="R16" s="21">
        <f t="shared" si="0"/>
        <v>487620</v>
      </c>
      <c r="S16" s="6"/>
    </row>
    <row r="17" spans="1:19" s="19" customFormat="1" ht="17.25" customHeight="1" x14ac:dyDescent="0.2">
      <c r="A17" s="22">
        <v>3</v>
      </c>
      <c r="B17" s="8" t="s">
        <v>4</v>
      </c>
      <c r="C17" s="9" t="s">
        <v>5</v>
      </c>
      <c r="D17" s="31">
        <v>12</v>
      </c>
      <c r="E17" s="10">
        <f t="shared" si="1"/>
        <v>487620</v>
      </c>
      <c r="F17" s="10">
        <f t="shared" si="2"/>
        <v>6290</v>
      </c>
      <c r="G17" s="10">
        <f t="shared" si="3"/>
        <v>493910</v>
      </c>
      <c r="H17" s="20"/>
      <c r="I17" s="20"/>
      <c r="J17" s="20"/>
      <c r="K17" s="20"/>
      <c r="L17" s="20"/>
      <c r="M17" s="20"/>
      <c r="N17" s="20"/>
      <c r="O17" s="20"/>
      <c r="P17" s="20"/>
      <c r="Q17" s="10"/>
      <c r="R17" s="21">
        <f t="shared" si="0"/>
        <v>487620</v>
      </c>
      <c r="S17" s="26"/>
    </row>
    <row r="18" spans="1:19" s="19" customFormat="1" ht="17.25" customHeight="1" x14ac:dyDescent="0.2">
      <c r="A18" s="22">
        <v>4</v>
      </c>
      <c r="B18" s="8" t="s">
        <v>17</v>
      </c>
      <c r="C18" s="9" t="s">
        <v>18</v>
      </c>
      <c r="D18" s="31">
        <v>12</v>
      </c>
      <c r="E18" s="10">
        <f t="shared" si="1"/>
        <v>487620</v>
      </c>
      <c r="F18" s="10">
        <f t="shared" si="2"/>
        <v>6290</v>
      </c>
      <c r="G18" s="10">
        <f t="shared" si="3"/>
        <v>493910</v>
      </c>
      <c r="H18" s="20"/>
      <c r="I18" s="20"/>
      <c r="J18" s="20"/>
      <c r="K18" s="20"/>
      <c r="L18" s="20"/>
      <c r="M18" s="20"/>
      <c r="N18" s="20"/>
      <c r="O18" s="20"/>
      <c r="P18" s="20"/>
      <c r="Q18" s="10"/>
      <c r="R18" s="21">
        <f t="shared" si="0"/>
        <v>487620</v>
      </c>
      <c r="S18" s="6"/>
    </row>
    <row r="19" spans="1:19" s="19" customFormat="1" ht="17.25" customHeight="1" x14ac:dyDescent="0.2">
      <c r="A19" s="7">
        <v>5</v>
      </c>
      <c r="B19" s="8" t="s">
        <v>38</v>
      </c>
      <c r="C19" s="9" t="s">
        <v>37</v>
      </c>
      <c r="D19" s="31">
        <v>12</v>
      </c>
      <c r="E19" s="10">
        <f t="shared" si="1"/>
        <v>487620</v>
      </c>
      <c r="F19" s="10">
        <f t="shared" si="2"/>
        <v>6290</v>
      </c>
      <c r="G19" s="10">
        <f t="shared" si="3"/>
        <v>493910</v>
      </c>
      <c r="H19" s="20"/>
      <c r="I19" s="20"/>
      <c r="J19" s="20"/>
      <c r="K19" s="20"/>
      <c r="L19" s="20"/>
      <c r="M19" s="20"/>
      <c r="N19" s="20"/>
      <c r="O19" s="20"/>
      <c r="P19" s="20"/>
      <c r="Q19" s="10"/>
      <c r="R19" s="21">
        <f t="shared" si="0"/>
        <v>487620</v>
      </c>
      <c r="S19" s="6"/>
    </row>
    <row r="20" spans="1:19" s="19" customFormat="1" ht="17.25" customHeight="1" x14ac:dyDescent="0.2">
      <c r="A20" s="22">
        <v>6</v>
      </c>
      <c r="B20" s="8" t="s">
        <v>19</v>
      </c>
      <c r="C20" s="9" t="s">
        <v>20</v>
      </c>
      <c r="D20" s="31">
        <v>12</v>
      </c>
      <c r="E20" s="10">
        <f t="shared" si="1"/>
        <v>487620</v>
      </c>
      <c r="F20" s="10">
        <f t="shared" si="2"/>
        <v>6290</v>
      </c>
      <c r="G20" s="10">
        <f t="shared" si="3"/>
        <v>493910</v>
      </c>
      <c r="H20" s="20"/>
      <c r="I20" s="20"/>
      <c r="J20" s="20"/>
      <c r="K20" s="20"/>
      <c r="L20" s="20"/>
      <c r="M20" s="20"/>
      <c r="N20" s="20"/>
      <c r="O20" s="20"/>
      <c r="P20" s="20"/>
      <c r="Q20" s="10"/>
      <c r="R20" s="21">
        <f t="shared" si="0"/>
        <v>487620</v>
      </c>
      <c r="S20" s="26"/>
    </row>
    <row r="21" spans="1:19" s="19" customFormat="1" ht="17.25" customHeight="1" x14ac:dyDescent="0.2">
      <c r="A21" s="22">
        <v>7</v>
      </c>
      <c r="B21" s="8" t="s">
        <v>9</v>
      </c>
      <c r="C21" s="9" t="s">
        <v>11</v>
      </c>
      <c r="D21" s="31">
        <v>12</v>
      </c>
      <c r="E21" s="10">
        <f t="shared" si="1"/>
        <v>487620</v>
      </c>
      <c r="F21" s="10">
        <f t="shared" si="2"/>
        <v>6290</v>
      </c>
      <c r="G21" s="10">
        <f t="shared" si="3"/>
        <v>493910</v>
      </c>
      <c r="H21" s="20"/>
      <c r="I21" s="20"/>
      <c r="J21" s="20"/>
      <c r="K21" s="20"/>
      <c r="L21" s="20"/>
      <c r="M21" s="20"/>
      <c r="N21" s="20"/>
      <c r="O21" s="20"/>
      <c r="P21" s="20"/>
      <c r="Q21" s="10"/>
      <c r="R21" s="21">
        <f t="shared" si="0"/>
        <v>487620</v>
      </c>
      <c r="S21" s="6"/>
    </row>
    <row r="22" spans="1:19" s="19" customFormat="1" ht="17.25" customHeight="1" x14ac:dyDescent="0.2">
      <c r="A22" s="7">
        <v>8</v>
      </c>
      <c r="B22" s="8" t="s">
        <v>39</v>
      </c>
      <c r="C22" s="9" t="s">
        <v>40</v>
      </c>
      <c r="D22" s="31">
        <v>12</v>
      </c>
      <c r="E22" s="10">
        <f t="shared" si="1"/>
        <v>487620</v>
      </c>
      <c r="F22" s="10">
        <f>ROUND(E22*1.29%,0)</f>
        <v>6290</v>
      </c>
      <c r="G22" s="10">
        <f t="shared" si="3"/>
        <v>493910</v>
      </c>
      <c r="H22" s="20"/>
      <c r="I22" s="20"/>
      <c r="J22" s="20"/>
      <c r="K22" s="20"/>
      <c r="L22" s="20"/>
      <c r="M22" s="20"/>
      <c r="N22" s="20"/>
      <c r="O22" s="20"/>
      <c r="P22" s="20"/>
      <c r="Q22" s="10"/>
      <c r="R22" s="21">
        <f t="shared" si="0"/>
        <v>487620</v>
      </c>
      <c r="S22" s="6"/>
    </row>
    <row r="23" spans="1:19" s="11" customFormat="1" ht="27.75" customHeight="1" x14ac:dyDescent="0.2">
      <c r="C23" s="61" t="s">
        <v>6</v>
      </c>
      <c r="D23" s="62"/>
      <c r="E23" s="12">
        <f>SUM(E15:E22)</f>
        <v>3900960</v>
      </c>
      <c r="F23" s="12">
        <f>SUM(F15:F22)</f>
        <v>50320</v>
      </c>
      <c r="G23" s="12">
        <f>SUM(G15:G22)</f>
        <v>3951280</v>
      </c>
      <c r="H23" s="12"/>
      <c r="I23" s="12">
        <f>SUM(I15:I22)</f>
        <v>58590</v>
      </c>
      <c r="J23" s="12"/>
      <c r="K23" s="12">
        <f>SUM(K15:K22)</f>
        <v>55784</v>
      </c>
      <c r="L23" s="12"/>
      <c r="M23" s="12">
        <f t="shared" ref="M23:Q23" si="4">SUM(M15:M22)</f>
        <v>34133</v>
      </c>
      <c r="N23" s="12">
        <f t="shared" si="4"/>
        <v>100000</v>
      </c>
      <c r="O23" s="12">
        <f t="shared" si="4"/>
        <v>6144</v>
      </c>
      <c r="P23" s="12">
        <f t="shared" si="4"/>
        <v>254651</v>
      </c>
      <c r="Q23" s="12">
        <f t="shared" si="4"/>
        <v>0</v>
      </c>
      <c r="R23" s="12" t="s">
        <v>41</v>
      </c>
      <c r="S23" s="28"/>
    </row>
    <row r="24" spans="1:19" s="11" customFormat="1" x14ac:dyDescent="0.2">
      <c r="B24" s="13"/>
      <c r="C24" s="4"/>
      <c r="D24" s="4"/>
      <c r="E24" s="14"/>
      <c r="F24" s="14"/>
      <c r="G24" s="14"/>
      <c r="H24" s="15"/>
      <c r="I24" s="15"/>
      <c r="J24" s="15"/>
      <c r="K24" s="15"/>
      <c r="L24" s="15"/>
      <c r="M24" s="15"/>
      <c r="N24" s="15"/>
      <c r="O24" s="15"/>
      <c r="P24" s="15"/>
      <c r="R24" s="21">
        <f>E23-(Q23+P23)</f>
        <v>3646309</v>
      </c>
    </row>
    <row r="25" spans="1:19" s="11" customFormat="1" x14ac:dyDescent="0.2">
      <c r="B25" s="13"/>
      <c r="C25" s="4"/>
      <c r="D25" s="4"/>
      <c r="E25" s="14"/>
      <c r="F25" s="14"/>
      <c r="G25" s="14"/>
      <c r="H25" s="15"/>
      <c r="I25" s="15"/>
      <c r="J25" s="15"/>
      <c r="K25" s="15"/>
      <c r="L25" s="15"/>
      <c r="M25" s="15"/>
      <c r="N25" s="15"/>
      <c r="O25" s="15"/>
      <c r="P25" s="15"/>
    </row>
    <row r="26" spans="1:19" s="11" customFormat="1" x14ac:dyDescent="0.2">
      <c r="B26" s="13"/>
      <c r="C26" s="4"/>
      <c r="D26" s="4"/>
      <c r="E26" s="14"/>
      <c r="F26" s="14"/>
      <c r="G26" s="14"/>
      <c r="H26" s="15"/>
      <c r="I26" s="15"/>
      <c r="J26" s="15"/>
      <c r="K26" s="15"/>
      <c r="L26" s="15"/>
      <c r="M26" s="15"/>
      <c r="N26" s="15"/>
      <c r="O26" s="15"/>
      <c r="P26" s="15"/>
    </row>
    <row r="27" spans="1:19" s="11" customFormat="1" x14ac:dyDescent="0.2">
      <c r="A27" s="41"/>
      <c r="B27" s="41"/>
      <c r="C27" s="41"/>
      <c r="D27" s="41"/>
      <c r="E27" s="42"/>
      <c r="F27" s="42"/>
      <c r="G27" s="42"/>
    </row>
    <row r="28" spans="1:19" s="2" customFormat="1" ht="54" customHeight="1" x14ac:dyDescent="0.2">
      <c r="A28" s="55" t="s">
        <v>44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</sheetData>
  <sheetProtection password="CC37" sheet="1" objects="1" scenarios="1"/>
  <mergeCells count="25">
    <mergeCell ref="A28:S28"/>
    <mergeCell ref="O13:O14"/>
    <mergeCell ref="P13:P14"/>
    <mergeCell ref="Q13:Q14"/>
    <mergeCell ref="R13:R14"/>
    <mergeCell ref="S13:S14"/>
    <mergeCell ref="C23:D23"/>
    <mergeCell ref="E13:E14"/>
    <mergeCell ref="F13:F14"/>
    <mergeCell ref="G13:G14"/>
    <mergeCell ref="H13:I13"/>
    <mergeCell ref="J13:K13"/>
    <mergeCell ref="L13:M13"/>
    <mergeCell ref="A11:B11"/>
    <mergeCell ref="C11:D11"/>
    <mergeCell ref="A13:A14"/>
    <mergeCell ref="B13:B14"/>
    <mergeCell ref="C13:C14"/>
    <mergeCell ref="D13:D14"/>
    <mergeCell ref="A4:C4"/>
    <mergeCell ref="A6:S6"/>
    <mergeCell ref="A7:S7"/>
    <mergeCell ref="A8:S8"/>
    <mergeCell ref="A10:B10"/>
    <mergeCell ref="C10:D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tabSelected="1" workbookViewId="0">
      <selection activeCell="C1" sqref="C1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7" width="12.7109375" style="3" hidden="1" customWidth="1"/>
    <col min="8" max="8" width="10.7109375" style="2" hidden="1" customWidth="1"/>
    <col min="9" max="9" width="8.5703125" style="2" hidden="1" customWidth="1"/>
    <col min="10" max="10" width="10.7109375" style="2" hidden="1" customWidth="1"/>
    <col min="11" max="11" width="8.5703125" style="2" hidden="1" customWidth="1"/>
    <col min="12" max="12" width="10.5703125" style="2" hidden="1" customWidth="1"/>
    <col min="13" max="14" width="9.5703125" style="2" hidden="1" customWidth="1"/>
    <col min="15" max="15" width="7.42578125" style="2" hidden="1" customWidth="1"/>
    <col min="16" max="16" width="10.42578125" style="2" hidden="1" customWidth="1"/>
    <col min="17" max="17" width="0" style="2" hidden="1" customWidth="1"/>
    <col min="18" max="18" width="11.7109375" style="2" hidden="1" customWidth="1"/>
    <col min="19" max="19" width="0" style="2" hidden="1" customWidth="1"/>
    <col min="20" max="16384" width="11.42578125" style="2"/>
  </cols>
  <sheetData>
    <row r="1" spans="1:19" ht="47.25" customHeight="1" x14ac:dyDescent="0.2"/>
    <row r="2" spans="1:19" ht="34.5" customHeight="1" x14ac:dyDescent="0.2">
      <c r="A2" s="43" t="s">
        <v>32</v>
      </c>
      <c r="B2" s="43"/>
      <c r="C2" s="43"/>
    </row>
    <row r="3" spans="1:19" ht="13.5" customHeight="1" x14ac:dyDescent="0.2">
      <c r="A3" s="16"/>
      <c r="B3" s="16"/>
    </row>
    <row r="4" spans="1:19" s="17" customFormat="1" ht="15" customHeight="1" x14ac:dyDescent="0.25">
      <c r="A4" s="44">
        <v>41698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</row>
    <row r="5" spans="1:19" s="17" customFormat="1" ht="16.5" customHeight="1" x14ac:dyDescent="0.25">
      <c r="A5" s="45" t="s">
        <v>42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</row>
    <row r="6" spans="1:19" s="17" customFormat="1" ht="16.5" customHeight="1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s="1" customFormat="1" ht="12.75" customHeight="1" x14ac:dyDescent="0.3">
      <c r="A7" s="4"/>
      <c r="B7" s="4"/>
      <c r="C7" s="4"/>
      <c r="D7" s="32"/>
      <c r="E7" s="32"/>
      <c r="F7" s="5"/>
      <c r="G7" s="5"/>
    </row>
    <row r="8" spans="1:19" s="1" customFormat="1" ht="18.75" customHeight="1" x14ac:dyDescent="0.2">
      <c r="A8" s="47">
        <v>41671</v>
      </c>
      <c r="B8" s="47"/>
      <c r="C8" s="48">
        <v>41181</v>
      </c>
      <c r="D8" s="48"/>
      <c r="E8" s="5"/>
      <c r="F8" s="30"/>
      <c r="G8" s="5"/>
    </row>
    <row r="9" spans="1:19" ht="18" customHeight="1" x14ac:dyDescent="0.2">
      <c r="A9" s="49" t="s">
        <v>15</v>
      </c>
      <c r="B9" s="49"/>
      <c r="C9" s="50">
        <v>23508.46</v>
      </c>
      <c r="D9" s="50"/>
      <c r="F9" s="29"/>
    </row>
    <row r="10" spans="1:19" ht="13.5" customHeight="1" x14ac:dyDescent="0.2">
      <c r="A10" s="34"/>
      <c r="B10" s="34"/>
      <c r="C10" s="35"/>
      <c r="D10" s="35"/>
    </row>
    <row r="11" spans="1:19" s="19" customFormat="1" x14ac:dyDescent="0.2">
      <c r="A11" s="51" t="s">
        <v>1</v>
      </c>
      <c r="B11" s="51" t="s">
        <v>2</v>
      </c>
      <c r="C11" s="51" t="s">
        <v>3</v>
      </c>
      <c r="D11" s="53" t="s">
        <v>16</v>
      </c>
      <c r="E11" s="59" t="s">
        <v>28</v>
      </c>
      <c r="F11" s="59" t="s">
        <v>7</v>
      </c>
      <c r="G11" s="59" t="s">
        <v>14</v>
      </c>
      <c r="H11" s="63" t="s">
        <v>12</v>
      </c>
      <c r="I11" s="63"/>
      <c r="J11" s="64" t="s">
        <v>21</v>
      </c>
      <c r="K11" s="65"/>
      <c r="L11" s="64" t="s">
        <v>22</v>
      </c>
      <c r="M11" s="65"/>
      <c r="N11" s="18"/>
      <c r="O11" s="56" t="s">
        <v>25</v>
      </c>
      <c r="P11" s="58" t="s">
        <v>30</v>
      </c>
      <c r="Q11" s="59" t="s">
        <v>27</v>
      </c>
      <c r="R11" s="53" t="s">
        <v>13</v>
      </c>
      <c r="S11" s="53" t="s">
        <v>29</v>
      </c>
    </row>
    <row r="12" spans="1:19" s="19" customFormat="1" x14ac:dyDescent="0.2">
      <c r="A12" s="52"/>
      <c r="B12" s="52"/>
      <c r="C12" s="52"/>
      <c r="D12" s="54"/>
      <c r="E12" s="60"/>
      <c r="F12" s="60"/>
      <c r="G12" s="60"/>
      <c r="H12" s="36" t="s">
        <v>23</v>
      </c>
      <c r="I12" s="36" t="s">
        <v>24</v>
      </c>
      <c r="J12" s="36" t="s">
        <v>23</v>
      </c>
      <c r="K12" s="36" t="s">
        <v>24</v>
      </c>
      <c r="L12" s="36" t="s">
        <v>23</v>
      </c>
      <c r="M12" s="36" t="s">
        <v>24</v>
      </c>
      <c r="N12" s="33" t="s">
        <v>33</v>
      </c>
      <c r="O12" s="57"/>
      <c r="P12" s="57"/>
      <c r="Q12" s="60"/>
      <c r="R12" s="54"/>
      <c r="S12" s="54"/>
    </row>
    <row r="13" spans="1:19" s="27" customFormat="1" ht="17.25" customHeight="1" x14ac:dyDescent="0.2">
      <c r="A13" s="22">
        <v>1</v>
      </c>
      <c r="B13" s="23" t="s">
        <v>8</v>
      </c>
      <c r="C13" s="24" t="s">
        <v>10</v>
      </c>
      <c r="D13" s="31">
        <v>12</v>
      </c>
      <c r="E13" s="25">
        <f>ROUND($C$8*D13,0)</f>
        <v>494172</v>
      </c>
      <c r="F13" s="10">
        <f>ROUND(E13*1.29%,0)</f>
        <v>6375</v>
      </c>
      <c r="G13" s="25">
        <f>SUM(E13:F13)</f>
        <v>500547</v>
      </c>
      <c r="H13" s="36" t="s">
        <v>34</v>
      </c>
      <c r="I13" s="20">
        <f>ROUND(2.5*$C$9,0)</f>
        <v>58771</v>
      </c>
      <c r="J13" s="20" t="s">
        <v>31</v>
      </c>
      <c r="K13" s="20">
        <f>ROUND($E13*11.44%,0)</f>
        <v>56533</v>
      </c>
      <c r="L13" s="20" t="s">
        <v>26</v>
      </c>
      <c r="M13" s="20">
        <f>ROUND($E13*7%,0)</f>
        <v>34592</v>
      </c>
      <c r="N13" s="20">
        <v>100000</v>
      </c>
      <c r="O13" s="20">
        <f>ROUND($E13*1.26%,0)</f>
        <v>6227</v>
      </c>
      <c r="P13" s="20">
        <f>I13+K13+M13+N13+O13</f>
        <v>256123</v>
      </c>
      <c r="Q13" s="10"/>
      <c r="R13" s="21">
        <f t="shared" ref="R13:R20" si="0">E13-(Q13+P13)</f>
        <v>238049</v>
      </c>
      <c r="S13" s="26"/>
    </row>
    <row r="14" spans="1:19" s="19" customFormat="1" ht="17.25" customHeight="1" x14ac:dyDescent="0.2">
      <c r="A14" s="7">
        <v>2</v>
      </c>
      <c r="B14" s="8" t="s">
        <v>35</v>
      </c>
      <c r="C14" s="9" t="s">
        <v>36</v>
      </c>
      <c r="D14" s="31">
        <v>12</v>
      </c>
      <c r="E14" s="10">
        <f t="shared" ref="E14:E20" si="1">ROUND($C$8*D14,0)</f>
        <v>494172</v>
      </c>
      <c r="F14" s="10">
        <f t="shared" ref="F14:F19" si="2">ROUND(E14*1.29%,0)</f>
        <v>6375</v>
      </c>
      <c r="G14" s="10">
        <f t="shared" ref="G14:G20" si="3">SUM(E14:F14)</f>
        <v>500547</v>
      </c>
      <c r="H14" s="20"/>
      <c r="I14" s="20"/>
      <c r="J14" s="20"/>
      <c r="K14" s="20"/>
      <c r="L14" s="20"/>
      <c r="M14" s="20"/>
      <c r="N14" s="20"/>
      <c r="O14" s="20"/>
      <c r="P14" s="20"/>
      <c r="Q14" s="10"/>
      <c r="R14" s="21">
        <f t="shared" si="0"/>
        <v>494172</v>
      </c>
      <c r="S14" s="6"/>
    </row>
    <row r="15" spans="1:19" s="19" customFormat="1" ht="17.25" customHeight="1" x14ac:dyDescent="0.2">
      <c r="A15" s="22">
        <v>3</v>
      </c>
      <c r="B15" s="8" t="s">
        <v>4</v>
      </c>
      <c r="C15" s="9" t="s">
        <v>5</v>
      </c>
      <c r="D15" s="31">
        <v>12</v>
      </c>
      <c r="E15" s="10">
        <f t="shared" si="1"/>
        <v>494172</v>
      </c>
      <c r="F15" s="10">
        <f t="shared" si="2"/>
        <v>6375</v>
      </c>
      <c r="G15" s="10">
        <f t="shared" si="3"/>
        <v>500547</v>
      </c>
      <c r="H15" s="20"/>
      <c r="I15" s="20"/>
      <c r="J15" s="20"/>
      <c r="K15" s="20"/>
      <c r="L15" s="20"/>
      <c r="M15" s="20"/>
      <c r="N15" s="20"/>
      <c r="O15" s="20"/>
      <c r="P15" s="20"/>
      <c r="Q15" s="10"/>
      <c r="R15" s="21">
        <f t="shared" si="0"/>
        <v>494172</v>
      </c>
      <c r="S15" s="26"/>
    </row>
    <row r="16" spans="1:19" s="19" customFormat="1" ht="17.25" customHeight="1" x14ac:dyDescent="0.2">
      <c r="A16" s="22">
        <v>4</v>
      </c>
      <c r="B16" s="8" t="s">
        <v>17</v>
      </c>
      <c r="C16" s="9" t="s">
        <v>18</v>
      </c>
      <c r="D16" s="31">
        <v>12</v>
      </c>
      <c r="E16" s="10">
        <f t="shared" si="1"/>
        <v>494172</v>
      </c>
      <c r="F16" s="10">
        <f t="shared" si="2"/>
        <v>6375</v>
      </c>
      <c r="G16" s="10">
        <f t="shared" si="3"/>
        <v>500547</v>
      </c>
      <c r="H16" s="20"/>
      <c r="I16" s="20"/>
      <c r="J16" s="20"/>
      <c r="K16" s="20"/>
      <c r="L16" s="20"/>
      <c r="M16" s="20"/>
      <c r="N16" s="20"/>
      <c r="O16" s="20"/>
      <c r="P16" s="20"/>
      <c r="Q16" s="10"/>
      <c r="R16" s="21">
        <f t="shared" si="0"/>
        <v>494172</v>
      </c>
      <c r="S16" s="6"/>
    </row>
    <row r="17" spans="1:19" s="19" customFormat="1" ht="17.25" customHeight="1" x14ac:dyDescent="0.2">
      <c r="A17" s="7">
        <v>5</v>
      </c>
      <c r="B17" s="8" t="s">
        <v>38</v>
      </c>
      <c r="C17" s="9" t="s">
        <v>37</v>
      </c>
      <c r="D17" s="31">
        <v>12</v>
      </c>
      <c r="E17" s="10">
        <f t="shared" si="1"/>
        <v>494172</v>
      </c>
      <c r="F17" s="10">
        <f t="shared" si="2"/>
        <v>6375</v>
      </c>
      <c r="G17" s="10">
        <f t="shared" si="3"/>
        <v>500547</v>
      </c>
      <c r="H17" s="20"/>
      <c r="I17" s="20"/>
      <c r="J17" s="20"/>
      <c r="K17" s="20"/>
      <c r="L17" s="20"/>
      <c r="M17" s="20"/>
      <c r="N17" s="20"/>
      <c r="O17" s="20"/>
      <c r="P17" s="20"/>
      <c r="Q17" s="10"/>
      <c r="R17" s="21">
        <f t="shared" si="0"/>
        <v>494172</v>
      </c>
      <c r="S17" s="6"/>
    </row>
    <row r="18" spans="1:19" s="19" customFormat="1" ht="17.25" customHeight="1" x14ac:dyDescent="0.2">
      <c r="A18" s="22">
        <v>6</v>
      </c>
      <c r="B18" s="8" t="s">
        <v>19</v>
      </c>
      <c r="C18" s="9" t="s">
        <v>20</v>
      </c>
      <c r="D18" s="31">
        <v>12</v>
      </c>
      <c r="E18" s="10">
        <f t="shared" si="1"/>
        <v>494172</v>
      </c>
      <c r="F18" s="10">
        <f t="shared" si="2"/>
        <v>6375</v>
      </c>
      <c r="G18" s="10">
        <f t="shared" si="3"/>
        <v>500547</v>
      </c>
      <c r="H18" s="20"/>
      <c r="I18" s="20"/>
      <c r="J18" s="20"/>
      <c r="K18" s="20"/>
      <c r="L18" s="20"/>
      <c r="M18" s="20"/>
      <c r="N18" s="20"/>
      <c r="O18" s="20"/>
      <c r="P18" s="20"/>
      <c r="Q18" s="10"/>
      <c r="R18" s="21">
        <f t="shared" si="0"/>
        <v>494172</v>
      </c>
      <c r="S18" s="26"/>
    </row>
    <row r="19" spans="1:19" s="19" customFormat="1" ht="17.25" customHeight="1" x14ac:dyDescent="0.2">
      <c r="A19" s="22">
        <v>7</v>
      </c>
      <c r="B19" s="8" t="s">
        <v>9</v>
      </c>
      <c r="C19" s="9" t="s">
        <v>11</v>
      </c>
      <c r="D19" s="31">
        <v>12</v>
      </c>
      <c r="E19" s="10">
        <f t="shared" si="1"/>
        <v>494172</v>
      </c>
      <c r="F19" s="10">
        <f t="shared" si="2"/>
        <v>6375</v>
      </c>
      <c r="G19" s="10">
        <f t="shared" si="3"/>
        <v>500547</v>
      </c>
      <c r="H19" s="20"/>
      <c r="I19" s="20"/>
      <c r="J19" s="20"/>
      <c r="K19" s="20"/>
      <c r="L19" s="20"/>
      <c r="M19" s="20"/>
      <c r="N19" s="20"/>
      <c r="O19" s="20"/>
      <c r="P19" s="20"/>
      <c r="Q19" s="10"/>
      <c r="R19" s="21">
        <f t="shared" si="0"/>
        <v>494172</v>
      </c>
      <c r="S19" s="6"/>
    </row>
    <row r="20" spans="1:19" s="19" customFormat="1" ht="17.25" customHeight="1" x14ac:dyDescent="0.2">
      <c r="A20" s="7">
        <v>8</v>
      </c>
      <c r="B20" s="8" t="s">
        <v>39</v>
      </c>
      <c r="C20" s="9" t="s">
        <v>40</v>
      </c>
      <c r="D20" s="31">
        <v>12</v>
      </c>
      <c r="E20" s="10">
        <f t="shared" si="1"/>
        <v>494172</v>
      </c>
      <c r="F20" s="10">
        <f>ROUND(E20*1.29%,0)</f>
        <v>6375</v>
      </c>
      <c r="G20" s="10">
        <f t="shared" si="3"/>
        <v>500547</v>
      </c>
      <c r="H20" s="20"/>
      <c r="I20" s="20"/>
      <c r="J20" s="20"/>
      <c r="K20" s="20"/>
      <c r="L20" s="20"/>
      <c r="M20" s="20"/>
      <c r="N20" s="20"/>
      <c r="O20" s="20"/>
      <c r="P20" s="20"/>
      <c r="Q20" s="10"/>
      <c r="R20" s="21">
        <f t="shared" si="0"/>
        <v>494172</v>
      </c>
      <c r="S20" s="6"/>
    </row>
    <row r="21" spans="1:19" s="11" customFormat="1" ht="27.75" customHeight="1" x14ac:dyDescent="0.2">
      <c r="C21" s="61" t="s">
        <v>6</v>
      </c>
      <c r="D21" s="62"/>
      <c r="E21" s="12">
        <f>SUM(E13:E20)</f>
        <v>3953376</v>
      </c>
      <c r="F21" s="12">
        <f>SUM(F13:F20)</f>
        <v>51000</v>
      </c>
      <c r="G21" s="12">
        <f>SUM(G13:G20)</f>
        <v>4004376</v>
      </c>
      <c r="H21" s="12"/>
      <c r="I21" s="12">
        <f>SUM(I13:I20)</f>
        <v>58771</v>
      </c>
      <c r="J21" s="12"/>
      <c r="K21" s="12">
        <f>SUM(K13:K20)</f>
        <v>56533</v>
      </c>
      <c r="L21" s="12"/>
      <c r="M21" s="12">
        <f t="shared" ref="M21:Q21" si="4">SUM(M13:M20)</f>
        <v>34592</v>
      </c>
      <c r="N21" s="12">
        <f t="shared" si="4"/>
        <v>100000</v>
      </c>
      <c r="O21" s="12">
        <f t="shared" si="4"/>
        <v>6227</v>
      </c>
      <c r="P21" s="12">
        <f t="shared" si="4"/>
        <v>256123</v>
      </c>
      <c r="Q21" s="12">
        <f t="shared" si="4"/>
        <v>0</v>
      </c>
      <c r="R21" s="12" t="s">
        <v>41</v>
      </c>
      <c r="S21" s="28"/>
    </row>
    <row r="22" spans="1:19" s="11" customFormat="1" x14ac:dyDescent="0.2">
      <c r="B22" s="13"/>
      <c r="C22" s="4"/>
      <c r="D22" s="4"/>
      <c r="E22" s="14"/>
      <c r="F22" s="14"/>
      <c r="G22" s="14"/>
      <c r="H22" s="15"/>
      <c r="I22" s="15"/>
      <c r="J22" s="15"/>
      <c r="K22" s="15"/>
      <c r="L22" s="15"/>
      <c r="M22" s="15"/>
      <c r="N22" s="15"/>
      <c r="O22" s="15"/>
      <c r="P22" s="15"/>
      <c r="R22" s="21">
        <f>E21-(Q21+P21)</f>
        <v>3697253</v>
      </c>
    </row>
  </sheetData>
  <sheetProtection password="CC37" sheet="1" objects="1" scenarios="1"/>
  <mergeCells count="24">
    <mergeCell ref="A2:C2"/>
    <mergeCell ref="A4:S4"/>
    <mergeCell ref="A5:S5"/>
    <mergeCell ref="A6:S6"/>
    <mergeCell ref="A8:B8"/>
    <mergeCell ref="C8:D8"/>
    <mergeCell ref="J11:K11"/>
    <mergeCell ref="L11:M11"/>
    <mergeCell ref="A9:B9"/>
    <mergeCell ref="C9:D9"/>
    <mergeCell ref="A11:A12"/>
    <mergeCell ref="B11:B12"/>
    <mergeCell ref="C11:C12"/>
    <mergeCell ref="D11:D12"/>
    <mergeCell ref="C21:D21"/>
    <mergeCell ref="E11:E12"/>
    <mergeCell ref="F11:F12"/>
    <mergeCell ref="G11:G12"/>
    <mergeCell ref="H11:I11"/>
    <mergeCell ref="O11:O12"/>
    <mergeCell ref="P11:P12"/>
    <mergeCell ref="Q11:Q12"/>
    <mergeCell ref="R11:R12"/>
    <mergeCell ref="S11:S12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</vt:lpstr>
      <vt:lpstr>FEB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Nilo</dc:creator>
  <cp:lastModifiedBy>Mónica Roldán Figueroa</cp:lastModifiedBy>
  <cp:lastPrinted>2014-02-27T19:32:27Z</cp:lastPrinted>
  <dcterms:created xsi:type="dcterms:W3CDTF">1999-04-26T16:18:27Z</dcterms:created>
  <dcterms:modified xsi:type="dcterms:W3CDTF">2014-03-19T19:40:52Z</dcterms:modified>
</cp:coreProperties>
</file>