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0" yWindow="0" windowWidth="19440" windowHeight="9660" tabRatio="883" activeTab="2"/>
  </bookViews>
  <sheets>
    <sheet name="Tabla 2020" sheetId="129" r:id="rId1"/>
    <sheet name="tab.hrs.ext. 2020" sheetId="130" r:id="rId2"/>
    <sheet name="Viáticos y perdida de  caja2020" sheetId="131" r:id="rId3"/>
  </sheets>
  <definedNames>
    <definedName name="_xlnm._FilterDatabase" localSheetId="0" hidden="1">'Tabla 2020'!$B$7:$V$40</definedName>
  </definedNames>
  <calcPr calcId="144525"/>
</workbook>
</file>

<file path=xl/calcChain.xml><?xml version="1.0" encoding="utf-8"?>
<calcChain xmlns="http://schemas.openxmlformats.org/spreadsheetml/2006/main">
  <c r="H19" i="131" l="1"/>
  <c r="H20" i="131"/>
  <c r="H21" i="131"/>
  <c r="H22" i="131"/>
  <c r="H23" i="131"/>
  <c r="H24" i="131"/>
  <c r="H25" i="131"/>
  <c r="H26" i="131"/>
  <c r="H14" i="131"/>
  <c r="H15" i="131"/>
  <c r="H16" i="131"/>
  <c r="H17" i="131"/>
  <c r="H18" i="131"/>
  <c r="H13" i="131"/>
  <c r="H9" i="131"/>
  <c r="H10" i="131"/>
  <c r="H11" i="131"/>
  <c r="H12" i="131"/>
  <c r="H8" i="131"/>
  <c r="G14" i="131"/>
  <c r="G15" i="131"/>
  <c r="G16" i="131"/>
  <c r="G17" i="131"/>
  <c r="G18" i="131"/>
  <c r="G13" i="131"/>
  <c r="G19" i="131"/>
  <c r="G20" i="131"/>
  <c r="G21" i="131"/>
  <c r="G22" i="131"/>
  <c r="G23" i="131"/>
  <c r="G24" i="131"/>
  <c r="G25" i="131"/>
  <c r="G26" i="131"/>
  <c r="G9" i="131"/>
  <c r="G10" i="131"/>
  <c r="G11" i="131"/>
  <c r="G12" i="131"/>
  <c r="G8" i="131"/>
  <c r="F19" i="131"/>
  <c r="F20" i="131"/>
  <c r="F21" i="131"/>
  <c r="F22" i="131"/>
  <c r="F23" i="131"/>
  <c r="F24" i="131"/>
  <c r="F25" i="131"/>
  <c r="F26" i="131"/>
  <c r="F14" i="131"/>
  <c r="F15" i="131"/>
  <c r="F16" i="131"/>
  <c r="F17" i="131"/>
  <c r="F18" i="131"/>
  <c r="F13" i="131"/>
  <c r="F9" i="131"/>
  <c r="F10" i="131"/>
  <c r="F11" i="131"/>
  <c r="F12" i="131"/>
  <c r="F8" i="131"/>
  <c r="E20" i="131"/>
  <c r="E21" i="131"/>
  <c r="E22" i="131"/>
  <c r="E23" i="131"/>
  <c r="E24" i="131"/>
  <c r="E25" i="131"/>
  <c r="E26" i="131"/>
  <c r="E14" i="131"/>
  <c r="E15" i="131"/>
  <c r="E16" i="131"/>
  <c r="E17" i="131"/>
  <c r="E18" i="131"/>
  <c r="E19" i="131"/>
  <c r="E9" i="131"/>
  <c r="E10" i="131"/>
  <c r="E11" i="131"/>
  <c r="E12" i="131"/>
  <c r="E8" i="131"/>
  <c r="E13" i="131"/>
  <c r="N7" i="130"/>
  <c r="N8" i="130"/>
  <c r="N9" i="130"/>
  <c r="N10" i="130"/>
  <c r="N11" i="130"/>
  <c r="N12" i="130"/>
  <c r="N13" i="130"/>
  <c r="N14" i="130"/>
  <c r="N15" i="130"/>
  <c r="N16" i="130"/>
  <c r="N17" i="130"/>
  <c r="N18" i="130"/>
  <c r="N19" i="130"/>
  <c r="N20" i="130"/>
  <c r="N21" i="130"/>
  <c r="N22" i="130"/>
  <c r="N6" i="130"/>
  <c r="M7" i="130"/>
  <c r="M8" i="130"/>
  <c r="M9" i="130"/>
  <c r="M10" i="130"/>
  <c r="M11" i="130"/>
  <c r="M12" i="130"/>
  <c r="M13" i="130"/>
  <c r="M14" i="130"/>
  <c r="M15" i="130"/>
  <c r="M16" i="130"/>
  <c r="M17" i="130"/>
  <c r="M18" i="130"/>
  <c r="M19" i="130"/>
  <c r="M20" i="130"/>
  <c r="M21" i="130"/>
  <c r="M22" i="130"/>
  <c r="M6" i="130"/>
  <c r="L7" i="130"/>
  <c r="L8" i="130"/>
  <c r="L9" i="130"/>
  <c r="L10" i="130"/>
  <c r="L11" i="130"/>
  <c r="L12" i="130"/>
  <c r="L13" i="130"/>
  <c r="L14" i="130"/>
  <c r="L15" i="130"/>
  <c r="L16" i="130"/>
  <c r="L17" i="130"/>
  <c r="L18" i="130"/>
  <c r="L19" i="130"/>
  <c r="L20" i="130"/>
  <c r="L21" i="130"/>
  <c r="L22" i="130"/>
  <c r="L6" i="130"/>
  <c r="K7" i="130"/>
  <c r="K8" i="130"/>
  <c r="K9" i="130"/>
  <c r="K10" i="130"/>
  <c r="K11" i="130"/>
  <c r="K12" i="130"/>
  <c r="K13" i="130"/>
  <c r="K14" i="130"/>
  <c r="K15" i="130"/>
  <c r="K16" i="130"/>
  <c r="K17" i="130"/>
  <c r="K18" i="130"/>
  <c r="K19" i="130"/>
  <c r="K20" i="130"/>
  <c r="K21" i="130"/>
  <c r="K22" i="130"/>
  <c r="K6" i="130"/>
  <c r="E7" i="130"/>
  <c r="E8" i="130"/>
  <c r="E9" i="130"/>
  <c r="E10" i="130"/>
  <c r="E11" i="130"/>
  <c r="E12" i="130"/>
  <c r="E13" i="130"/>
  <c r="E14" i="130"/>
  <c r="E15" i="130"/>
  <c r="E16" i="130"/>
  <c r="E17" i="130"/>
  <c r="E18" i="130"/>
  <c r="E19" i="130"/>
  <c r="E20" i="130"/>
  <c r="E21" i="130"/>
  <c r="E22" i="130"/>
  <c r="E6" i="130"/>
  <c r="R18" i="129" l="1"/>
  <c r="R22" i="129"/>
  <c r="R26" i="129"/>
  <c r="R30" i="129"/>
  <c r="R34" i="129"/>
  <c r="R38" i="129"/>
  <c r="R10" i="129"/>
  <c r="Q10" i="129"/>
  <c r="P16" i="129"/>
  <c r="S16" i="129" s="1"/>
  <c r="P17" i="129"/>
  <c r="S17" i="129" s="1"/>
  <c r="P18" i="129"/>
  <c r="S18" i="129" s="1"/>
  <c r="P19" i="129"/>
  <c r="R19" i="129" s="1"/>
  <c r="P20" i="129"/>
  <c r="S20" i="129" s="1"/>
  <c r="P21" i="129"/>
  <c r="S21" i="129" s="1"/>
  <c r="P22" i="129"/>
  <c r="S22" i="129" s="1"/>
  <c r="P23" i="129"/>
  <c r="R23" i="129" s="1"/>
  <c r="P24" i="129"/>
  <c r="S24" i="129" s="1"/>
  <c r="P25" i="129"/>
  <c r="S25" i="129" s="1"/>
  <c r="P26" i="129"/>
  <c r="S26" i="129" s="1"/>
  <c r="P27" i="129"/>
  <c r="R27" i="129" s="1"/>
  <c r="P28" i="129"/>
  <c r="S28" i="129" s="1"/>
  <c r="P29" i="129"/>
  <c r="S29" i="129" s="1"/>
  <c r="P30" i="129"/>
  <c r="S30" i="129" s="1"/>
  <c r="P31" i="129"/>
  <c r="R31" i="129" s="1"/>
  <c r="P32" i="129"/>
  <c r="S32" i="129" s="1"/>
  <c r="P33" i="129"/>
  <c r="S33" i="129" s="1"/>
  <c r="P34" i="129"/>
  <c r="S34" i="129" s="1"/>
  <c r="P35" i="129"/>
  <c r="R35" i="129" s="1"/>
  <c r="P36" i="129"/>
  <c r="S36" i="129" s="1"/>
  <c r="P37" i="129"/>
  <c r="S37" i="129" s="1"/>
  <c r="P38" i="129"/>
  <c r="S38" i="129" s="1"/>
  <c r="P39" i="129"/>
  <c r="R39" i="129" s="1"/>
  <c r="P40" i="129"/>
  <c r="S40" i="129" s="1"/>
  <c r="P9" i="129"/>
  <c r="S9" i="129" s="1"/>
  <c r="P10" i="129"/>
  <c r="S10" i="129" s="1"/>
  <c r="T10" i="129" s="1"/>
  <c r="P11" i="129"/>
  <c r="R11" i="129" s="1"/>
  <c r="P12" i="129"/>
  <c r="S12" i="129" s="1"/>
  <c r="P13" i="129"/>
  <c r="S13" i="129" s="1"/>
  <c r="P15" i="129"/>
  <c r="R15" i="129" s="1"/>
  <c r="P8" i="129"/>
  <c r="S8" i="129" s="1"/>
  <c r="N16" i="129"/>
  <c r="N17" i="129"/>
  <c r="N18" i="129"/>
  <c r="N19" i="129"/>
  <c r="N20" i="129"/>
  <c r="N21" i="129"/>
  <c r="N22" i="129"/>
  <c r="N23" i="129"/>
  <c r="N24" i="129"/>
  <c r="N25" i="129"/>
  <c r="N26" i="129"/>
  <c r="N27" i="129"/>
  <c r="N28" i="129"/>
  <c r="N29" i="129"/>
  <c r="N30" i="129"/>
  <c r="N31" i="129"/>
  <c r="N32" i="129"/>
  <c r="N33" i="129"/>
  <c r="N34" i="129"/>
  <c r="N35" i="129"/>
  <c r="N36" i="129"/>
  <c r="N37" i="129"/>
  <c r="N38" i="129"/>
  <c r="N39" i="129"/>
  <c r="N40" i="129"/>
  <c r="N15" i="129"/>
  <c r="N10" i="129"/>
  <c r="N11" i="129"/>
  <c r="N12" i="129"/>
  <c r="N13" i="129"/>
  <c r="F9" i="129"/>
  <c r="N9" i="129" s="1"/>
  <c r="E8" i="129"/>
  <c r="N8" i="129" s="1"/>
  <c r="R12" i="129" l="1"/>
  <c r="T12" i="129" s="1"/>
  <c r="R36" i="129"/>
  <c r="R28" i="129"/>
  <c r="R20" i="129"/>
  <c r="Q15" i="129"/>
  <c r="Q12" i="129"/>
  <c r="R40" i="129"/>
  <c r="R32" i="129"/>
  <c r="R24" i="129"/>
  <c r="R16" i="129"/>
  <c r="Q37" i="129"/>
  <c r="Q25" i="129"/>
  <c r="R8" i="129"/>
  <c r="Q40" i="129"/>
  <c r="T40" i="129" s="1"/>
  <c r="Q36" i="129"/>
  <c r="T36" i="129" s="1"/>
  <c r="Q32" i="129"/>
  <c r="T32" i="129" s="1"/>
  <c r="Q28" i="129"/>
  <c r="T28" i="129" s="1"/>
  <c r="Q24" i="129"/>
  <c r="Q20" i="129"/>
  <c r="T20" i="129" s="1"/>
  <c r="Q16" i="129"/>
  <c r="T16" i="129" s="1"/>
  <c r="Q11" i="129"/>
  <c r="R13" i="129"/>
  <c r="R9" i="129"/>
  <c r="R37" i="129"/>
  <c r="R33" i="129"/>
  <c r="R29" i="129"/>
  <c r="R25" i="129"/>
  <c r="R21" i="129"/>
  <c r="R17" i="129"/>
  <c r="Q39" i="129"/>
  <c r="T39" i="129" s="1"/>
  <c r="Q31" i="129"/>
  <c r="S39" i="129"/>
  <c r="S35" i="129"/>
  <c r="S31" i="129"/>
  <c r="S27" i="129"/>
  <c r="S23" i="129"/>
  <c r="S19" i="129"/>
  <c r="S15" i="129"/>
  <c r="S11" i="129"/>
  <c r="Q35" i="129"/>
  <c r="Q27" i="129"/>
  <c r="Q23" i="129"/>
  <c r="T23" i="129" s="1"/>
  <c r="Q19" i="129"/>
  <c r="Q38" i="129"/>
  <c r="T38" i="129" s="1"/>
  <c r="Q34" i="129"/>
  <c r="T34" i="129" s="1"/>
  <c r="Q30" i="129"/>
  <c r="T30" i="129" s="1"/>
  <c r="Q26" i="129"/>
  <c r="T26" i="129" s="1"/>
  <c r="Q22" i="129"/>
  <c r="T22" i="129" s="1"/>
  <c r="Q18" i="129"/>
  <c r="T18" i="129" s="1"/>
  <c r="Q13" i="129"/>
  <c r="T13" i="129" s="1"/>
  <c r="Q9" i="129"/>
  <c r="Q8" i="129"/>
  <c r="T8" i="129" s="1"/>
  <c r="Q33" i="129"/>
  <c r="Q29" i="129"/>
  <c r="T29" i="129" s="1"/>
  <c r="Q21" i="129"/>
  <c r="T21" i="129" s="1"/>
  <c r="Q17" i="129"/>
  <c r="T17" i="129" s="1"/>
  <c r="T35" i="129" l="1"/>
  <c r="T19" i="129"/>
  <c r="T31" i="129"/>
  <c r="T37" i="129"/>
  <c r="T33" i="129"/>
  <c r="T15" i="129"/>
  <c r="T24" i="129"/>
  <c r="T27" i="129"/>
  <c r="T11" i="129"/>
  <c r="T9" i="129"/>
  <c r="T25" i="129"/>
</calcChain>
</file>

<file path=xl/sharedStrings.xml><?xml version="1.0" encoding="utf-8"?>
<sst xmlns="http://schemas.openxmlformats.org/spreadsheetml/2006/main" count="159" uniqueCount="91">
  <si>
    <t>BASE 
CALCULO
INCENTIVO</t>
  </si>
  <si>
    <t>EE 14</t>
  </si>
  <si>
    <t>EE 15</t>
  </si>
  <si>
    <t>EE 16</t>
  </si>
  <si>
    <t>EE 17</t>
  </si>
  <si>
    <t>EE 18</t>
  </si>
  <si>
    <t>OO 14</t>
  </si>
  <si>
    <t>OO 15</t>
  </si>
  <si>
    <t>OO 16</t>
  </si>
  <si>
    <t>OO 17</t>
  </si>
  <si>
    <t>OO 18</t>
  </si>
  <si>
    <t>GRADO</t>
  </si>
  <si>
    <t>JUEZ</t>
  </si>
  <si>
    <t>Bonif. Gest.
Institucional
mensual</t>
  </si>
  <si>
    <t>Bonif. Gest.
Colectivo
mensual</t>
  </si>
  <si>
    <t>Bonif. Base
mensual</t>
  </si>
  <si>
    <t>TOTAL
HABERES
IMPONIBLE</t>
  </si>
  <si>
    <t>OO 13</t>
  </si>
  <si>
    <t>EE 12</t>
  </si>
  <si>
    <t>EE 13</t>
  </si>
  <si>
    <t>OO 19</t>
  </si>
  <si>
    <t>EE 11</t>
  </si>
  <si>
    <t>AP 3</t>
  </si>
  <si>
    <t>AP 4</t>
  </si>
  <si>
    <t>AP 5</t>
  </si>
  <si>
    <t>AP 6</t>
  </si>
  <si>
    <t>AP 7</t>
  </si>
  <si>
    <t>AP 8</t>
  </si>
  <si>
    <t>AP 9</t>
  </si>
  <si>
    <t>EE 9</t>
  </si>
  <si>
    <t>AP 10</t>
  </si>
  <si>
    <t>EE 10</t>
  </si>
  <si>
    <t>AP 11</t>
  </si>
  <si>
    <t>MUNICIPALIDAD DE CONCHALI
Personal y Remuneraciones</t>
  </si>
  <si>
    <t>SUELDO</t>
  </si>
  <si>
    <t>BASE</t>
  </si>
  <si>
    <t>TERRITORIO NACIONAL</t>
  </si>
  <si>
    <t>%</t>
  </si>
  <si>
    <t>E.U.S.</t>
  </si>
  <si>
    <t>1A</t>
  </si>
  <si>
    <t xml:space="preserve"> Art. 4 DFL 262/77 Modif por DS 1.363/92, Hda.</t>
  </si>
  <si>
    <t>Nivel Jerárquico (NJ)</t>
  </si>
  <si>
    <t>100% *</t>
  </si>
  <si>
    <t>1 NJ al 5 NJ</t>
  </si>
  <si>
    <t>6 NJ al 11 NJ</t>
  </si>
  <si>
    <t>12 NJ al 20 NJ</t>
  </si>
  <si>
    <t>* Afecto al límite del Art. 8 del D.F.L. N° 262, 1977, Min. Hacienda.</t>
  </si>
  <si>
    <t>% FUTURO</t>
  </si>
  <si>
    <t>VALOR SEGURO</t>
  </si>
  <si>
    <t>ASIG. Directivo - Jefatura Art.11 Transt. Ley 20.922</t>
  </si>
  <si>
    <t>ALCALDE</t>
  </si>
  <si>
    <t>DIRECTIVO</t>
  </si>
  <si>
    <t>DIRECTIVO - PROFESIONAL</t>
  </si>
  <si>
    <t>DIRECTIVO- PROFESIONAL</t>
  </si>
  <si>
    <t>TECNICO</t>
  </si>
  <si>
    <t>TECNICO - ADMINISTRATIVO</t>
  </si>
  <si>
    <t>AUXILIAR CHOFER- AUXILIAR</t>
  </si>
  <si>
    <t>ADMINISTRATIVO</t>
  </si>
  <si>
    <t>AUXILIAR</t>
  </si>
  <si>
    <t>AP11</t>
  </si>
  <si>
    <t>DIRECTIVO- PROFESIONAL -JEFATURA</t>
  </si>
  <si>
    <t>JEFATURA (STP)</t>
  </si>
  <si>
    <t>DIRECTIVO- PROFESIONAL- JEFATURA</t>
  </si>
  <si>
    <t>PROFESIONAL - JEFATURA</t>
  </si>
  <si>
    <t xml:space="preserve">SUELDO
BASE </t>
  </si>
  <si>
    <t xml:space="preserve">ASIG. MPAL.
D.L. 3551/81 </t>
  </si>
  <si>
    <t xml:space="preserve">ASIG. ALCALDE </t>
  </si>
  <si>
    <t xml:space="preserve"> ASIG. JUEZ </t>
  </si>
  <si>
    <t xml:space="preserve">ASIG. ESP.
L. 19.529/97 </t>
  </si>
  <si>
    <t xml:space="preserve">INCREM. </t>
  </si>
  <si>
    <t xml:space="preserve">B. SALUD
L.18.566-3 </t>
  </si>
  <si>
    <t xml:space="preserve">B. AFP
L.18.675-10 </t>
  </si>
  <si>
    <t xml:space="preserve">BON. UNICA
L.18.717-3Y4 </t>
  </si>
  <si>
    <t xml:space="preserve">ASIG. PROFESIONAL </t>
  </si>
  <si>
    <t xml:space="preserve">TOTAL 
PMG </t>
  </si>
  <si>
    <t>SUBTOTAL</t>
  </si>
  <si>
    <t>VALOR HORA NORMAL</t>
  </si>
  <si>
    <t>VALOR HORA 25%</t>
  </si>
  <si>
    <t>VALOR HORA 50%</t>
  </si>
  <si>
    <t>TOPE 40 HORAS AL 25%</t>
  </si>
  <si>
    <t>HORAS EXTRAS AÑO 2020</t>
  </si>
  <si>
    <t>RIGE DESDE EL 01/12/2019 AL 30/11/2020</t>
  </si>
  <si>
    <t>DTO 845/74 Hacienda ( define tramos)</t>
  </si>
  <si>
    <t>1a Cat 15% Gr.31º Escala Unica de Sueldos</t>
  </si>
  <si>
    <t>2a Cat 10% Gr.31º Escala Unica de Sueldos</t>
  </si>
  <si>
    <t>3a Cat 5% Gr.31º Escala Unica de Sueldos</t>
  </si>
  <si>
    <t>Referencia Grado 31º $ 99.863</t>
  </si>
  <si>
    <t>VIÁTICOS ADMINISTRACIÓN MUNICIPAL 2020</t>
  </si>
  <si>
    <t xml:space="preserve">ASIGNACION PERDIDA DE CAJA 2020    LEY 18.834  </t>
  </si>
  <si>
    <t>VIATICOS AÑO 2020</t>
  </si>
  <si>
    <r>
      <rPr>
        <b/>
        <sz val="20"/>
        <rFont val="Arial"/>
        <family val="2"/>
      </rPr>
      <t>CUADRO BASICO DE REMUNERACION AÑO 2020</t>
    </r>
    <r>
      <rPr>
        <b/>
        <sz val="10"/>
        <rFont val="Arial"/>
        <family val="2"/>
      </rPr>
      <t xml:space="preserve">
LEY 21.196         A CONTAR DEL 01-12-2019 AL 30-11-2020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</si>
</sst>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0.0%"/>
    <numFmt numFmtId="166" formatCode="_(* #,##0.00_);_(* \(#,##0.00\);_(* &quot;-&quot;??_);_(@_)"/>
    <numFmt numFmtId="167" formatCode="#,##0_ ;[Red]\-#,##0\ "/>
    <numFmt numFmtId="168" formatCode="_-* #,##0.00\ _P_t_s_-;\-* #,##0.00\ _P_t_s_-;_-* &quot;-&quot;??\ _P_t_s_-;_-@_-"/>
    <numFmt numFmtId="169" formatCode="_ * #,##0_ ;_ * \-#,##0_ ;_ * &quot;-&quot;??_ ;_ @_ 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10"/>
      <name val="Bookman Old Style"/>
      <family val="1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Bookman Old Style"/>
      <family val="1"/>
    </font>
    <font>
      <b/>
      <sz val="8"/>
      <name val="Bookman Old Style"/>
      <family val="1"/>
    </font>
    <font>
      <sz val="12"/>
      <name val="Bookman Old Style"/>
      <family val="1"/>
    </font>
    <font>
      <b/>
      <sz val="12"/>
      <name val="Arial"/>
      <family val="2"/>
    </font>
    <font>
      <sz val="9"/>
      <name val="Bookman Old Style"/>
      <family val="1"/>
    </font>
    <font>
      <b/>
      <sz val="12"/>
      <name val="Bookman Old Style"/>
      <family val="1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</font>
    <font>
      <sz val="8"/>
      <color rgb="FF0070C0"/>
      <name val="Arial"/>
      <family val="2"/>
    </font>
    <font>
      <b/>
      <sz val="8"/>
      <color rgb="FF0070C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7">
    <xf numFmtId="0" fontId="0" fillId="0" borderId="0"/>
    <xf numFmtId="0" fontId="37" fillId="0" borderId="0"/>
    <xf numFmtId="0" fontId="34" fillId="0" borderId="0"/>
    <xf numFmtId="0" fontId="35" fillId="0" borderId="0"/>
    <xf numFmtId="0" fontId="36" fillId="0" borderId="0"/>
    <xf numFmtId="9" fontId="24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2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8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</cellStyleXfs>
  <cellXfs count="133">
    <xf numFmtId="0" fontId="0" fillId="0" borderId="0" xfId="0"/>
    <xf numFmtId="0" fontId="29" fillId="0" borderId="1" xfId="0" applyFont="1" applyBorder="1" applyAlignment="1">
      <alignment horizontal="center"/>
    </xf>
    <xf numFmtId="0" fontId="0" fillId="0" borderId="0" xfId="0" applyBorder="1"/>
    <xf numFmtId="38" fontId="30" fillId="0" borderId="0" xfId="0" applyNumberFormat="1" applyFont="1"/>
    <xf numFmtId="38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/>
    </xf>
    <xf numFmtId="38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0" fontId="27" fillId="3" borderId="1" xfId="5" applyNumberFormat="1" applyFont="1" applyFill="1" applyBorder="1" applyAlignment="1">
      <alignment horizontal="center" vertical="center" wrapText="1"/>
    </xf>
    <xf numFmtId="38" fontId="33" fillId="2" borderId="1" xfId="0" applyNumberFormat="1" applyFont="1" applyFill="1" applyBorder="1"/>
    <xf numFmtId="38" fontId="32" fillId="4" borderId="1" xfId="0" applyNumberFormat="1" applyFont="1" applyFill="1" applyBorder="1"/>
    <xf numFmtId="38" fontId="0" fillId="0" borderId="0" xfId="0" applyNumberFormat="1" applyFill="1" applyBorder="1"/>
    <xf numFmtId="0" fontId="0" fillId="0" borderId="0" xfId="0" applyAlignment="1"/>
    <xf numFmtId="37" fontId="33" fillId="0" borderId="0" xfId="0" applyNumberFormat="1" applyFont="1"/>
    <xf numFmtId="0" fontId="30" fillId="0" borderId="0" xfId="0" applyFont="1"/>
    <xf numFmtId="0" fontId="24" fillId="0" borderId="0" xfId="0" applyFont="1"/>
    <xf numFmtId="0" fontId="0" fillId="0" borderId="0" xfId="0" applyFill="1"/>
    <xf numFmtId="3" fontId="0" fillId="0" borderId="0" xfId="0" applyNumberFormat="1"/>
    <xf numFmtId="38" fontId="33" fillId="2" borderId="3" xfId="0" applyNumberFormat="1" applyFont="1" applyFill="1" applyBorder="1"/>
    <xf numFmtId="0" fontId="29" fillId="0" borderId="3" xfId="0" applyFont="1" applyBorder="1" applyAlignment="1">
      <alignment horizontal="center"/>
    </xf>
    <xf numFmtId="0" fontId="29" fillId="0" borderId="0" xfId="0" applyFont="1" applyAlignment="1">
      <alignment wrapText="1"/>
    </xf>
    <xf numFmtId="0" fontId="0" fillId="0" borderId="0" xfId="0"/>
    <xf numFmtId="0" fontId="29" fillId="0" borderId="3" xfId="0" applyFont="1" applyFill="1" applyBorder="1" applyAlignment="1">
      <alignment horizontal="center"/>
    </xf>
    <xf numFmtId="3" fontId="0" fillId="0" borderId="0" xfId="0" applyNumberFormat="1" applyFill="1"/>
    <xf numFmtId="37" fontId="33" fillId="0" borderId="0" xfId="0" applyNumberFormat="1" applyFont="1" applyFill="1"/>
    <xf numFmtId="167" fontId="32" fillId="0" borderId="1" xfId="0" applyNumberFormat="1" applyFont="1" applyBorder="1"/>
    <xf numFmtId="0" fontId="29" fillId="0" borderId="5" xfId="0" applyFont="1" applyBorder="1" applyAlignment="1">
      <alignment horizontal="center"/>
    </xf>
    <xf numFmtId="0" fontId="24" fillId="0" borderId="0" xfId="15"/>
    <xf numFmtId="0" fontId="40" fillId="0" borderId="5" xfId="15" applyFont="1" applyBorder="1" applyAlignment="1">
      <alignment horizontal="center"/>
    </xf>
    <xf numFmtId="38" fontId="40" fillId="0" borderId="0" xfId="15" applyNumberFormat="1" applyFont="1"/>
    <xf numFmtId="0" fontId="40" fillId="0" borderId="0" xfId="15" applyFont="1"/>
    <xf numFmtId="0" fontId="40" fillId="0" borderId="0" xfId="15" applyFont="1" applyAlignment="1">
      <alignment horizontal="center"/>
    </xf>
    <xf numFmtId="0" fontId="30" fillId="0" borderId="6" xfId="15" applyFont="1" applyBorder="1" applyAlignment="1">
      <alignment horizontal="center"/>
    </xf>
    <xf numFmtId="38" fontId="30" fillId="0" borderId="6" xfId="15" applyNumberFormat="1" applyFont="1" applyBorder="1" applyAlignment="1">
      <alignment horizontal="center"/>
    </xf>
    <xf numFmtId="9" fontId="30" fillId="0" borderId="6" xfId="15" applyNumberFormat="1" applyFont="1" applyBorder="1" applyAlignment="1">
      <alignment horizontal="center"/>
    </xf>
    <xf numFmtId="0" fontId="30" fillId="0" borderId="7" xfId="15" applyFont="1" applyBorder="1" applyAlignment="1">
      <alignment horizontal="center"/>
    </xf>
    <xf numFmtId="38" fontId="30" fillId="0" borderId="7" xfId="15" applyNumberFormat="1" applyFont="1" applyBorder="1" applyAlignment="1">
      <alignment horizontal="center"/>
    </xf>
    <xf numFmtId="9" fontId="30" fillId="0" borderId="7" xfId="15" applyNumberFormat="1" applyFont="1" applyBorder="1" applyAlignment="1">
      <alignment horizontal="center"/>
    </xf>
    <xf numFmtId="0" fontId="40" fillId="0" borderId="8" xfId="15" applyFont="1" applyBorder="1" applyAlignment="1">
      <alignment horizontal="center"/>
    </xf>
    <xf numFmtId="9" fontId="40" fillId="0" borderId="8" xfId="15" applyNumberFormat="1" applyFont="1" applyBorder="1"/>
    <xf numFmtId="9" fontId="40" fillId="0" borderId="5" xfId="15" applyNumberFormat="1" applyFont="1" applyBorder="1"/>
    <xf numFmtId="38" fontId="40" fillId="0" borderId="5" xfId="15" applyNumberFormat="1" applyFont="1" applyBorder="1"/>
    <xf numFmtId="0" fontId="40" fillId="0" borderId="0" xfId="15" applyFont="1" applyBorder="1" applyAlignment="1">
      <alignment horizontal="center"/>
    </xf>
    <xf numFmtId="9" fontId="40" fillId="0" borderId="0" xfId="15" applyNumberFormat="1" applyFont="1" applyBorder="1"/>
    <xf numFmtId="38" fontId="30" fillId="0" borderId="0" xfId="15" applyNumberFormat="1" applyFont="1" applyBorder="1"/>
    <xf numFmtId="38" fontId="40" fillId="0" borderId="0" xfId="15" applyNumberFormat="1" applyFont="1" applyBorder="1"/>
    <xf numFmtId="0" fontId="45" fillId="0" borderId="12" xfId="0" applyFont="1" applyFill="1" applyBorder="1"/>
    <xf numFmtId="0" fontId="46" fillId="0" borderId="0" xfId="0" applyFont="1" applyBorder="1"/>
    <xf numFmtId="9" fontId="45" fillId="0" borderId="0" xfId="0" applyNumberFormat="1" applyFont="1" applyFill="1" applyBorder="1" applyAlignment="1">
      <alignment horizontal="center"/>
    </xf>
    <xf numFmtId="0" fontId="46" fillId="0" borderId="13" xfId="0" applyFont="1" applyBorder="1"/>
    <xf numFmtId="3" fontId="45" fillId="0" borderId="0" xfId="0" applyNumberFormat="1" applyFont="1" applyFill="1" applyBorder="1"/>
    <xf numFmtId="1" fontId="29" fillId="0" borderId="0" xfId="0" applyNumberFormat="1" applyFont="1" applyBorder="1" applyAlignment="1">
      <alignment vertical="center" wrapText="1"/>
    </xf>
    <xf numFmtId="38" fontId="40" fillId="0" borderId="1" xfId="15" applyNumberFormat="1" applyFont="1" applyBorder="1"/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0" fillId="0" borderId="0" xfId="15" applyFont="1" applyAlignment="1">
      <alignment horizontal="left" wrapText="1"/>
    </xf>
    <xf numFmtId="0" fontId="42" fillId="0" borderId="0" xfId="15" applyFont="1" applyAlignment="1">
      <alignment wrapText="1"/>
    </xf>
    <xf numFmtId="167" fontId="33" fillId="2" borderId="1" xfId="0" applyNumberFormat="1" applyFont="1" applyFill="1" applyBorder="1"/>
    <xf numFmtId="0" fontId="30" fillId="0" borderId="0" xfId="15" applyFont="1" applyAlignment="1">
      <alignment horizontal="left" wrapText="1"/>
    </xf>
    <xf numFmtId="0" fontId="24" fillId="0" borderId="0" xfId="0" applyFont="1" applyAlignment="1">
      <alignment horizontal="center"/>
    </xf>
    <xf numFmtId="38" fontId="27" fillId="2" borderId="4" xfId="0" applyNumberFormat="1" applyFont="1" applyFill="1" applyBorder="1" applyAlignment="1">
      <alignment horizontal="center" vertical="center" wrapText="1"/>
    </xf>
    <xf numFmtId="38" fontId="27" fillId="2" borderId="2" xfId="0" applyNumberFormat="1" applyFont="1" applyFill="1" applyBorder="1" applyAlignment="1">
      <alignment horizontal="center" vertical="center" wrapText="1"/>
    </xf>
    <xf numFmtId="169" fontId="24" fillId="0" borderId="0" xfId="226" applyNumberFormat="1" applyFont="1"/>
    <xf numFmtId="40" fontId="41" fillId="0" borderId="5" xfId="15" applyNumberFormat="1" applyFont="1" applyFill="1" applyBorder="1"/>
    <xf numFmtId="38" fontId="41" fillId="0" borderId="5" xfId="15" applyNumberFormat="1" applyFont="1" applyFill="1" applyBorder="1"/>
    <xf numFmtId="0" fontId="24" fillId="0" borderId="0" xfId="15" applyFill="1"/>
    <xf numFmtId="38" fontId="39" fillId="0" borderId="5" xfId="15" applyNumberFormat="1" applyFont="1" applyFill="1" applyBorder="1" applyAlignment="1">
      <alignment horizontal="center"/>
    </xf>
    <xf numFmtId="0" fontId="27" fillId="0" borderId="5" xfId="15" applyFont="1" applyFill="1" applyBorder="1" applyAlignment="1">
      <alignment horizontal="center"/>
    </xf>
    <xf numFmtId="167" fontId="32" fillId="0" borderId="5" xfId="0" applyNumberFormat="1" applyFont="1" applyFill="1" applyBorder="1"/>
    <xf numFmtId="0" fontId="27" fillId="0" borderId="17" xfId="15" applyFont="1" applyFill="1" applyBorder="1" applyAlignment="1">
      <alignment horizontal="center"/>
    </xf>
    <xf numFmtId="0" fontId="0" fillId="5" borderId="0" xfId="0" applyFill="1"/>
    <xf numFmtId="0" fontId="29" fillId="5" borderId="0" xfId="0" applyFont="1" applyFill="1" applyAlignment="1">
      <alignment wrapText="1"/>
    </xf>
    <xf numFmtId="38" fontId="25" fillId="5" borderId="2" xfId="0" applyNumberFormat="1" applyFont="1" applyFill="1" applyBorder="1" applyAlignment="1">
      <alignment horizontal="center" vertical="center" wrapText="1"/>
    </xf>
    <xf numFmtId="38" fontId="25" fillId="5" borderId="1" xfId="0" applyNumberFormat="1" applyFont="1" applyFill="1" applyBorder="1" applyAlignment="1">
      <alignment horizontal="center" vertical="center" wrapText="1"/>
    </xf>
    <xf numFmtId="167" fontId="32" fillId="5" borderId="1" xfId="0" applyNumberFormat="1" applyFont="1" applyFill="1" applyBorder="1"/>
    <xf numFmtId="3" fontId="0" fillId="5" borderId="0" xfId="0" applyNumberFormat="1" applyFill="1"/>
    <xf numFmtId="37" fontId="33" fillId="5" borderId="0" xfId="0" applyNumberFormat="1" applyFont="1" applyFill="1"/>
    <xf numFmtId="38" fontId="49" fillId="5" borderId="4" xfId="0" applyNumberFormat="1" applyFont="1" applyFill="1" applyBorder="1" applyAlignment="1">
      <alignment horizontal="center" vertical="center" wrapText="1"/>
    </xf>
    <xf numFmtId="38" fontId="49" fillId="0" borderId="4" xfId="0" applyNumberFormat="1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1" fillId="0" borderId="4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169" fontId="33" fillId="0" borderId="0" xfId="226" applyNumberFormat="1" applyFont="1"/>
    <xf numFmtId="169" fontId="0" fillId="0" borderId="0" xfId="226" applyNumberFormat="1" applyFont="1"/>
    <xf numFmtId="0" fontId="49" fillId="4" borderId="4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left"/>
    </xf>
    <xf numFmtId="0" fontId="29" fillId="5" borderId="5" xfId="0" applyFont="1" applyFill="1" applyBorder="1" applyAlignment="1">
      <alignment horizontal="center"/>
    </xf>
    <xf numFmtId="167" fontId="33" fillId="5" borderId="1" xfId="0" applyNumberFormat="1" applyFont="1" applyFill="1" applyBorder="1"/>
    <xf numFmtId="38" fontId="32" fillId="5" borderId="1" xfId="0" applyNumberFormat="1" applyFont="1" applyFill="1" applyBorder="1"/>
    <xf numFmtId="38" fontId="33" fillId="5" borderId="1" xfId="0" applyNumberFormat="1" applyFont="1" applyFill="1" applyBorder="1"/>
    <xf numFmtId="38" fontId="33" fillId="5" borderId="3" xfId="0" applyNumberFormat="1" applyFont="1" applyFill="1" applyBorder="1"/>
    <xf numFmtId="38" fontId="49" fillId="0" borderId="19" xfId="0" applyNumberFormat="1" applyFont="1" applyBorder="1" applyAlignment="1">
      <alignment horizontal="center" vertical="center" wrapText="1"/>
    </xf>
    <xf numFmtId="38" fontId="49" fillId="5" borderId="19" xfId="0" applyNumberFormat="1" applyFont="1" applyFill="1" applyBorder="1" applyAlignment="1">
      <alignment horizontal="center" vertical="center" wrapText="1"/>
    </xf>
    <xf numFmtId="167" fontId="32" fillId="0" borderId="1" xfId="0" applyNumberFormat="1" applyFont="1" applyFill="1" applyBorder="1"/>
    <xf numFmtId="0" fontId="39" fillId="0" borderId="19" xfId="15" applyFont="1" applyBorder="1" applyAlignment="1">
      <alignment horizontal="center"/>
    </xf>
    <xf numFmtId="9" fontId="30" fillId="0" borderId="20" xfId="15" applyNumberFormat="1" applyFont="1" applyBorder="1" applyAlignment="1">
      <alignment horizontal="center"/>
    </xf>
    <xf numFmtId="169" fontId="24" fillId="0" borderId="0" xfId="226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5" fontId="2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38" fontId="27" fillId="2" borderId="4" xfId="0" applyNumberFormat="1" applyFont="1" applyFill="1" applyBorder="1" applyAlignment="1">
      <alignment horizontal="center" vertical="center" wrapText="1"/>
    </xf>
    <xf numFmtId="38" fontId="27" fillId="2" borderId="2" xfId="0" applyNumberFormat="1" applyFont="1" applyFill="1" applyBorder="1" applyAlignment="1">
      <alignment horizontal="center" vertical="center" wrapText="1"/>
    </xf>
    <xf numFmtId="38" fontId="49" fillId="2" borderId="4" xfId="0" applyNumberFormat="1" applyFont="1" applyFill="1" applyBorder="1" applyAlignment="1">
      <alignment horizontal="center" vertical="center" wrapText="1"/>
    </xf>
    <xf numFmtId="38" fontId="49" fillId="2" borderId="2" xfId="0" applyNumberFormat="1" applyFont="1" applyFill="1" applyBorder="1" applyAlignment="1">
      <alignment horizontal="center" vertical="center" wrapText="1"/>
    </xf>
    <xf numFmtId="38" fontId="49" fillId="2" borderId="1" xfId="0" applyNumberFormat="1" applyFont="1" applyFill="1" applyBorder="1" applyAlignment="1">
      <alignment horizontal="center" vertical="center" wrapText="1"/>
    </xf>
    <xf numFmtId="0" fontId="30" fillId="0" borderId="0" xfId="15" applyFont="1" applyAlignment="1">
      <alignment horizontal="left" wrapText="1"/>
    </xf>
    <xf numFmtId="0" fontId="38" fillId="0" borderId="0" xfId="15" applyFont="1" applyAlignment="1">
      <alignment horizontal="center"/>
    </xf>
    <xf numFmtId="0" fontId="38" fillId="0" borderId="18" xfId="15" applyFont="1" applyBorder="1" applyAlignment="1">
      <alignment horizontal="center"/>
    </xf>
    <xf numFmtId="0" fontId="38" fillId="0" borderId="0" xfId="15" applyFont="1" applyBorder="1" applyAlignment="1">
      <alignment horizontal="center"/>
    </xf>
    <xf numFmtId="0" fontId="44" fillId="0" borderId="9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left"/>
    </xf>
    <xf numFmtId="0" fontId="45" fillId="0" borderId="15" xfId="0" applyFont="1" applyFill="1" applyBorder="1" applyAlignment="1">
      <alignment horizontal="left"/>
    </xf>
    <xf numFmtId="0" fontId="45" fillId="0" borderId="16" xfId="0" applyFont="1" applyFill="1" applyBorder="1" applyAlignment="1">
      <alignment horizontal="left"/>
    </xf>
    <xf numFmtId="0" fontId="42" fillId="0" borderId="0" xfId="15" applyFont="1" applyAlignment="1">
      <alignment wrapText="1"/>
    </xf>
    <xf numFmtId="0" fontId="43" fillId="0" borderId="0" xfId="15" applyFont="1" applyAlignment="1">
      <alignment horizontal="center"/>
    </xf>
  </cellXfs>
  <cellStyles count="227">
    <cellStyle name="Millares" xfId="226" builtinId="3"/>
    <cellStyle name="Millares [0] 2" xfId="64"/>
    <cellStyle name="Millares [0] 2 2" xfId="169"/>
    <cellStyle name="Millares 10" xfId="112"/>
    <cellStyle name="Millares 10 2" xfId="215"/>
    <cellStyle name="Millares 11" xfId="109"/>
    <cellStyle name="Millares 11 2" xfId="212"/>
    <cellStyle name="Millares 12" xfId="108"/>
    <cellStyle name="Millares 12 2" xfId="211"/>
    <cellStyle name="Millares 13" xfId="77"/>
    <cellStyle name="Millares 13 2" xfId="181"/>
    <cellStyle name="Millares 2" xfId="9"/>
    <cellStyle name="Millares 2 2" xfId="10"/>
    <cellStyle name="Millares 2 2 2" xfId="46"/>
    <cellStyle name="Millares 2 2 2 2" xfId="151"/>
    <cellStyle name="Millares 2 2 3" xfId="84"/>
    <cellStyle name="Millares 2 2 3 2" xfId="187"/>
    <cellStyle name="Millares 2 2 4" xfId="118"/>
    <cellStyle name="Millares 2 3" xfId="11"/>
    <cellStyle name="Millares 2 3 2" xfId="47"/>
    <cellStyle name="Millares 2 3 2 2" xfId="152"/>
    <cellStyle name="Millares 2 3 2 2 2" xfId="221"/>
    <cellStyle name="Millares 2 3 3" xfId="85"/>
    <cellStyle name="Millares 2 3 3 2" xfId="188"/>
    <cellStyle name="Millares 2 3 3 2 2" xfId="224"/>
    <cellStyle name="Millares 2 3 4" xfId="119"/>
    <cellStyle name="Millares 2 3 4 2" xfId="218"/>
    <cellStyle name="Millares 2 4" xfId="12"/>
    <cellStyle name="Millares 2 4 2" xfId="48"/>
    <cellStyle name="Millares 2 4 2 2" xfId="153"/>
    <cellStyle name="Millares 2 4 2 2 2" xfId="222"/>
    <cellStyle name="Millares 2 4 3" xfId="86"/>
    <cellStyle name="Millares 2 4 3 2" xfId="189"/>
    <cellStyle name="Millares 2 4 3 2 2" xfId="225"/>
    <cellStyle name="Millares 2 4 4" xfId="120"/>
    <cellStyle name="Millares 2 4 4 2" xfId="219"/>
    <cellStyle name="Millares 2 5" xfId="13"/>
    <cellStyle name="Millares 2 5 2" xfId="49"/>
    <cellStyle name="Millares 2 5 2 2" xfId="154"/>
    <cellStyle name="Millares 2 5 3" xfId="87"/>
    <cellStyle name="Millares 2 5 3 2" xfId="190"/>
    <cellStyle name="Millares 2 5 4" xfId="121"/>
    <cellStyle name="Millares 2 6" xfId="14"/>
    <cellStyle name="Millares 2 6 2" xfId="122"/>
    <cellStyle name="Millares 2 6 2 2" xfId="220"/>
    <cellStyle name="Millares 2 7" xfId="83"/>
    <cellStyle name="Millares 2 7 2" xfId="186"/>
    <cellStyle name="Millares 2 7 2 2" xfId="223"/>
    <cellStyle name="Millares 2 8" xfId="76"/>
    <cellStyle name="Millares 2 9" xfId="117"/>
    <cellStyle name="Millares 2 9 2" xfId="217"/>
    <cellStyle name="Millares 3" xfId="8"/>
    <cellStyle name="Millares 3 2" xfId="45"/>
    <cellStyle name="Millares 3 2 2" xfId="150"/>
    <cellStyle name="Millares 3 3" xfId="82"/>
    <cellStyle name="Millares 3 3 2" xfId="185"/>
    <cellStyle name="Millares 3 4" xfId="116"/>
    <cellStyle name="Millares 4" xfId="32"/>
    <cellStyle name="Millares 4 2" xfId="67"/>
    <cellStyle name="Millares 4 2 2" xfId="172"/>
    <cellStyle name="Millares 4 3" xfId="104"/>
    <cellStyle name="Millares 4 3 2" xfId="207"/>
    <cellStyle name="Millares 4 4" xfId="139"/>
    <cellStyle name="Millares 5" xfId="80"/>
    <cellStyle name="Millares 5 2" xfId="183"/>
    <cellStyle name="Millares 6" xfId="107"/>
    <cellStyle name="Millares 6 2" xfId="210"/>
    <cellStyle name="Millares 7" xfId="106"/>
    <cellStyle name="Millares 7 2" xfId="209"/>
    <cellStyle name="Millares 8" xfId="110"/>
    <cellStyle name="Millares 8 2" xfId="213"/>
    <cellStyle name="Millares 9" xfId="111"/>
    <cellStyle name="Millares 9 2" xfId="214"/>
    <cellStyle name="Normal" xfId="0" builtinId="0"/>
    <cellStyle name="Normal 10" xfId="24"/>
    <cellStyle name="Normal 10 2" xfId="58"/>
    <cellStyle name="Normal 10 2 2" xfId="163"/>
    <cellStyle name="Normal 10 3" xfId="96"/>
    <cellStyle name="Normal 10 3 2" xfId="199"/>
    <cellStyle name="Normal 10 4" xfId="131"/>
    <cellStyle name="Normal 11" xfId="25"/>
    <cellStyle name="Normal 11 2" xfId="59"/>
    <cellStyle name="Normal 11 2 2" xfId="164"/>
    <cellStyle name="Normal 11 3" xfId="97"/>
    <cellStyle name="Normal 11 3 2" xfId="200"/>
    <cellStyle name="Normal 11 4" xfId="132"/>
    <cellStyle name="Normal 12" xfId="26"/>
    <cellStyle name="Normal 12 2" xfId="60"/>
    <cellStyle name="Normal 12 2 2" xfId="165"/>
    <cellStyle name="Normal 12 3" xfId="98"/>
    <cellStyle name="Normal 12 3 2" xfId="201"/>
    <cellStyle name="Normal 12 4" xfId="133"/>
    <cellStyle name="Normal 13" xfId="27"/>
    <cellStyle name="Normal 13 2" xfId="61"/>
    <cellStyle name="Normal 13 2 2" xfId="166"/>
    <cellStyle name="Normal 13 3" xfId="99"/>
    <cellStyle name="Normal 13 3 2" xfId="202"/>
    <cellStyle name="Normal 13 4" xfId="134"/>
    <cellStyle name="Normal 14" xfId="28"/>
    <cellStyle name="Normal 14 2" xfId="62"/>
    <cellStyle name="Normal 14 2 2" xfId="167"/>
    <cellStyle name="Normal 14 3" xfId="100"/>
    <cellStyle name="Normal 14 3 2" xfId="203"/>
    <cellStyle name="Normal 14 4" xfId="135"/>
    <cellStyle name="Normal 15" xfId="29"/>
    <cellStyle name="Normal 15 2" xfId="63"/>
    <cellStyle name="Normal 15 2 2" xfId="168"/>
    <cellStyle name="Normal 15 3" xfId="101"/>
    <cellStyle name="Normal 15 3 2" xfId="204"/>
    <cellStyle name="Normal 15 4" xfId="136"/>
    <cellStyle name="Normal 16" xfId="30"/>
    <cellStyle name="Normal 16 2" xfId="65"/>
    <cellStyle name="Normal 16 2 2" xfId="170"/>
    <cellStyle name="Normal 16 3" xfId="102"/>
    <cellStyle name="Normal 16 3 2" xfId="205"/>
    <cellStyle name="Normal 16 4" xfId="137"/>
    <cellStyle name="Normal 17" xfId="31"/>
    <cellStyle name="Normal 17 2" xfId="66"/>
    <cellStyle name="Normal 17 2 2" xfId="171"/>
    <cellStyle name="Normal 17 3" xfId="103"/>
    <cellStyle name="Normal 17 3 2" xfId="206"/>
    <cellStyle name="Normal 17 4" xfId="138"/>
    <cellStyle name="Normal 18" xfId="33"/>
    <cellStyle name="Normal 18 2" xfId="68"/>
    <cellStyle name="Normal 18 2 2" xfId="173"/>
    <cellStyle name="Normal 18 3" xfId="105"/>
    <cellStyle name="Normal 18 3 2" xfId="208"/>
    <cellStyle name="Normal 18 4" xfId="140"/>
    <cellStyle name="Normal 19" xfId="34"/>
    <cellStyle name="Normal 19 2" xfId="69"/>
    <cellStyle name="Normal 19 2 2" xfId="174"/>
    <cellStyle name="Normal 19 3" xfId="141"/>
    <cellStyle name="Normal 2" xfId="1"/>
    <cellStyle name="Normal 2 2" xfId="16"/>
    <cellStyle name="Normal 2 2 2" xfId="50"/>
    <cellStyle name="Normal 2 2 2 2" xfId="155"/>
    <cellStyle name="Normal 2 2 3" xfId="88"/>
    <cellStyle name="Normal 2 2 3 2" xfId="191"/>
    <cellStyle name="Normal 2 2 4" xfId="123"/>
    <cellStyle name="Normal 2 3" xfId="17"/>
    <cellStyle name="Normal 2 3 2" xfId="51"/>
    <cellStyle name="Normal 2 3 2 2" xfId="156"/>
    <cellStyle name="Normal 2 3 3" xfId="89"/>
    <cellStyle name="Normal 2 3 3 2" xfId="192"/>
    <cellStyle name="Normal 2 3 4" xfId="124"/>
    <cellStyle name="Normal 2 4" xfId="18"/>
    <cellStyle name="Normal 2 4 2" xfId="52"/>
    <cellStyle name="Normal 2 4 2 2" xfId="157"/>
    <cellStyle name="Normal 2 4 3" xfId="90"/>
    <cellStyle name="Normal 2 4 3 2" xfId="193"/>
    <cellStyle name="Normal 2 4 4" xfId="125"/>
    <cellStyle name="Normal 2 5" xfId="19"/>
    <cellStyle name="Normal 2 5 2" xfId="53"/>
    <cellStyle name="Normal 2 5 2 2" xfId="158"/>
    <cellStyle name="Normal 2 5 3" xfId="91"/>
    <cellStyle name="Normal 2 5 3 2" xfId="194"/>
    <cellStyle name="Normal 2 5 4" xfId="126"/>
    <cellStyle name="Normal 2 6" xfId="15"/>
    <cellStyle name="Normal 2 7" xfId="41"/>
    <cellStyle name="Normal 2 7 2" xfId="78"/>
    <cellStyle name="Normal 2 7 2 2" xfId="182"/>
    <cellStyle name="Normal 2 7 3" xfId="148"/>
    <cellStyle name="Normal 2 8" xfId="114"/>
    <cellStyle name="Normal 20" xfId="35"/>
    <cellStyle name="Normal 20 2" xfId="70"/>
    <cellStyle name="Normal 20 2 2" xfId="175"/>
    <cellStyle name="Normal 20 3" xfId="142"/>
    <cellStyle name="Normal 21" xfId="36"/>
    <cellStyle name="Normal 21 2" xfId="71"/>
    <cellStyle name="Normal 21 2 2" xfId="176"/>
    <cellStyle name="Normal 21 3" xfId="143"/>
    <cellStyle name="Normal 22" xfId="37"/>
    <cellStyle name="Normal 22 2" xfId="72"/>
    <cellStyle name="Normal 22 2 2" xfId="177"/>
    <cellStyle name="Normal 22 3" xfId="144"/>
    <cellStyle name="Normal 23" xfId="38"/>
    <cellStyle name="Normal 23 2" xfId="73"/>
    <cellStyle name="Normal 23 2 2" xfId="178"/>
    <cellStyle name="Normal 23 3" xfId="145"/>
    <cellStyle name="Normal 24" xfId="39"/>
    <cellStyle name="Normal 24 2" xfId="74"/>
    <cellStyle name="Normal 24 2 2" xfId="179"/>
    <cellStyle name="Normal 24 3" xfId="146"/>
    <cellStyle name="Normal 25" xfId="40"/>
    <cellStyle name="Normal 25 2" xfId="147"/>
    <cellStyle name="Normal 26" xfId="75"/>
    <cellStyle name="Normal 26 2" xfId="180"/>
    <cellStyle name="Normal 27" xfId="113"/>
    <cellStyle name="Normal 27 2" xfId="216"/>
    <cellStyle name="Normal 3" xfId="2"/>
    <cellStyle name="Normal 4" xfId="3"/>
    <cellStyle name="Normal 4 2" xfId="42"/>
    <cellStyle name="Normal 5" xfId="4"/>
    <cellStyle name="Normal 5 2" xfId="43"/>
    <cellStyle name="Normal 6" xfId="7"/>
    <cellStyle name="Normal 6 2" xfId="44"/>
    <cellStyle name="Normal 6 2 2" xfId="149"/>
    <cellStyle name="Normal 6 3" xfId="81"/>
    <cellStyle name="Normal 6 3 2" xfId="184"/>
    <cellStyle name="Normal 6 4" xfId="115"/>
    <cellStyle name="Normal 7" xfId="21"/>
    <cellStyle name="Normal 7 2" xfId="55"/>
    <cellStyle name="Normal 7 2 2" xfId="160"/>
    <cellStyle name="Normal 7 3" xfId="93"/>
    <cellStyle name="Normal 7 3 2" xfId="196"/>
    <cellStyle name="Normal 7 4" xfId="128"/>
    <cellStyle name="Normal 8" xfId="22"/>
    <cellStyle name="Normal 8 2" xfId="56"/>
    <cellStyle name="Normal 8 2 2" xfId="161"/>
    <cellStyle name="Normal 8 3" xfId="94"/>
    <cellStyle name="Normal 8 3 2" xfId="197"/>
    <cellStyle name="Normal 8 4" xfId="129"/>
    <cellStyle name="Normal 9" xfId="23"/>
    <cellStyle name="Normal 9 2" xfId="57"/>
    <cellStyle name="Normal 9 2 2" xfId="162"/>
    <cellStyle name="Normal 9 3" xfId="95"/>
    <cellStyle name="Normal 9 3 2" xfId="198"/>
    <cellStyle name="Normal 9 4" xfId="130"/>
    <cellStyle name="Porcentaje" xfId="5" builtinId="5"/>
    <cellStyle name="Porcentaje 2" xfId="20"/>
    <cellStyle name="Porcentaje 2 2" xfId="54"/>
    <cellStyle name="Porcentaje 2 2 2" xfId="159"/>
    <cellStyle name="Porcentaje 2 3" xfId="92"/>
    <cellStyle name="Porcentaje 2 3 2" xfId="195"/>
    <cellStyle name="Porcentaje 2 4" xfId="127"/>
    <cellStyle name="Porcentaje 3" xfId="79"/>
    <cellStyle name="Punto0" xfId="6"/>
  </cellStyles>
  <dxfs count="0"/>
  <tableStyles count="0" defaultTableStyle="TableStyleMedium2" defaultPivotStyle="PivotStyleLight16"/>
  <colors>
    <mruColors>
      <color rgb="FFFFFF00"/>
      <color rgb="FFA3E7FF"/>
      <color rgb="FFFFCC66"/>
      <color rgb="FF69D8FF"/>
      <color rgb="FF00FF00"/>
      <color rgb="FFCCFF99"/>
      <color rgb="FFFFCCCC"/>
      <color rgb="FFFF99FF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47625</xdr:colOff>
      <xdr:row>2</xdr:row>
      <xdr:rowOff>70014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47775" cy="1022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Normal="100" workbookViewId="0">
      <selection activeCell="F1" sqref="F1"/>
    </sheetView>
  </sheetViews>
  <sheetFormatPr baseColWidth="10" defaultRowHeight="12.75" x14ac:dyDescent="0.2"/>
  <cols>
    <col min="1" max="1" width="32.85546875" style="84" customWidth="1"/>
    <col min="2" max="2" width="7.140625" style="24" customWidth="1"/>
    <col min="3" max="3" width="10.85546875" style="73" customWidth="1"/>
    <col min="4" max="4" width="13.140625" style="24" customWidth="1"/>
    <col min="5" max="5" width="11.42578125" style="24" customWidth="1"/>
    <col min="6" max="6" width="13.42578125" style="24" customWidth="1"/>
    <col min="7" max="7" width="9.5703125" style="24" customWidth="1"/>
    <col min="8" max="8" width="10.85546875" style="24" customWidth="1"/>
    <col min="9" max="9" width="9.140625" style="24" customWidth="1"/>
    <col min="10" max="10" width="10.85546875" style="24" customWidth="1"/>
    <col min="11" max="11" width="10.5703125" style="24" customWidth="1"/>
    <col min="12" max="12" width="10.7109375" style="24" customWidth="1"/>
    <col min="13" max="13" width="10.28515625" style="24" customWidth="1"/>
    <col min="14" max="14" width="12.42578125" style="19" customWidth="1"/>
    <col min="15" max="15" width="6.7109375" style="24" customWidth="1"/>
    <col min="16" max="16" width="11.42578125" style="24" customWidth="1"/>
    <col min="17" max="17" width="11" style="24" customWidth="1"/>
    <col min="18" max="19" width="10.85546875" style="24" customWidth="1"/>
    <col min="20" max="20" width="10.7109375" style="24" customWidth="1"/>
    <col min="21" max="252" width="11.42578125" style="24"/>
    <col min="253" max="253" width="5.28515625" style="24" customWidth="1"/>
    <col min="254" max="254" width="10.85546875" style="24" customWidth="1"/>
    <col min="255" max="256" width="13.7109375" style="24" customWidth="1"/>
    <col min="257" max="257" width="12.140625" style="24" customWidth="1"/>
    <col min="258" max="258" width="10.7109375" style="24" customWidth="1"/>
    <col min="259" max="259" width="9.5703125" style="24" customWidth="1"/>
    <col min="260" max="260" width="10.85546875" style="24" customWidth="1"/>
    <col min="261" max="261" width="9.140625" style="24" customWidth="1"/>
    <col min="262" max="262" width="10.85546875" style="24" customWidth="1"/>
    <col min="263" max="263" width="11" style="24" customWidth="1"/>
    <col min="264" max="264" width="14.7109375" style="24" customWidth="1"/>
    <col min="265" max="265" width="12" style="24" customWidth="1"/>
    <col min="266" max="266" width="6.7109375" style="24" customWidth="1"/>
    <col min="267" max="267" width="2" style="24" customWidth="1"/>
    <col min="268" max="271" width="12.140625" style="24" customWidth="1"/>
    <col min="272" max="272" width="11" style="24" customWidth="1"/>
    <col min="273" max="508" width="11.42578125" style="24"/>
    <col min="509" max="509" width="5.28515625" style="24" customWidth="1"/>
    <col min="510" max="510" width="10.85546875" style="24" customWidth="1"/>
    <col min="511" max="512" width="13.7109375" style="24" customWidth="1"/>
    <col min="513" max="513" width="12.140625" style="24" customWidth="1"/>
    <col min="514" max="514" width="10.7109375" style="24" customWidth="1"/>
    <col min="515" max="515" width="9.5703125" style="24" customWidth="1"/>
    <col min="516" max="516" width="10.85546875" style="24" customWidth="1"/>
    <col min="517" max="517" width="9.140625" style="24" customWidth="1"/>
    <col min="518" max="518" width="10.85546875" style="24" customWidth="1"/>
    <col min="519" max="519" width="11" style="24" customWidth="1"/>
    <col min="520" max="520" width="14.7109375" style="24" customWidth="1"/>
    <col min="521" max="521" width="12" style="24" customWidth="1"/>
    <col min="522" max="522" width="6.7109375" style="24" customWidth="1"/>
    <col min="523" max="523" width="2" style="24" customWidth="1"/>
    <col min="524" max="527" width="12.140625" style="24" customWidth="1"/>
    <col min="528" max="528" width="11" style="24" customWidth="1"/>
    <col min="529" max="764" width="11.42578125" style="24"/>
    <col min="765" max="765" width="5.28515625" style="24" customWidth="1"/>
    <col min="766" max="766" width="10.85546875" style="24" customWidth="1"/>
    <col min="767" max="768" width="13.7109375" style="24" customWidth="1"/>
    <col min="769" max="769" width="12.140625" style="24" customWidth="1"/>
    <col min="770" max="770" width="10.7109375" style="24" customWidth="1"/>
    <col min="771" max="771" width="9.5703125" style="24" customWidth="1"/>
    <col min="772" max="772" width="10.85546875" style="24" customWidth="1"/>
    <col min="773" max="773" width="9.140625" style="24" customWidth="1"/>
    <col min="774" max="774" width="10.85546875" style="24" customWidth="1"/>
    <col min="775" max="775" width="11" style="24" customWidth="1"/>
    <col min="776" max="776" width="14.7109375" style="24" customWidth="1"/>
    <col min="777" max="777" width="12" style="24" customWidth="1"/>
    <col min="778" max="778" width="6.7109375" style="24" customWidth="1"/>
    <col min="779" max="779" width="2" style="24" customWidth="1"/>
    <col min="780" max="783" width="12.140625" style="24" customWidth="1"/>
    <col min="784" max="784" width="11" style="24" customWidth="1"/>
    <col min="785" max="1020" width="11.42578125" style="24"/>
    <col min="1021" max="1021" width="5.28515625" style="24" customWidth="1"/>
    <col min="1022" max="1022" width="10.85546875" style="24" customWidth="1"/>
    <col min="1023" max="1024" width="13.7109375" style="24" customWidth="1"/>
    <col min="1025" max="1025" width="12.140625" style="24" customWidth="1"/>
    <col min="1026" max="1026" width="10.7109375" style="24" customWidth="1"/>
    <col min="1027" max="1027" width="9.5703125" style="24" customWidth="1"/>
    <col min="1028" max="1028" width="10.85546875" style="24" customWidth="1"/>
    <col min="1029" max="1029" width="9.140625" style="24" customWidth="1"/>
    <col min="1030" max="1030" width="10.85546875" style="24" customWidth="1"/>
    <col min="1031" max="1031" width="11" style="24" customWidth="1"/>
    <col min="1032" max="1032" width="14.7109375" style="24" customWidth="1"/>
    <col min="1033" max="1033" width="12" style="24" customWidth="1"/>
    <col min="1034" max="1034" width="6.7109375" style="24" customWidth="1"/>
    <col min="1035" max="1035" width="2" style="24" customWidth="1"/>
    <col min="1036" max="1039" width="12.140625" style="24" customWidth="1"/>
    <col min="1040" max="1040" width="11" style="24" customWidth="1"/>
    <col min="1041" max="1276" width="11.42578125" style="24"/>
    <col min="1277" max="1277" width="5.28515625" style="24" customWidth="1"/>
    <col min="1278" max="1278" width="10.85546875" style="24" customWidth="1"/>
    <col min="1279" max="1280" width="13.7109375" style="24" customWidth="1"/>
    <col min="1281" max="1281" width="12.140625" style="24" customWidth="1"/>
    <col min="1282" max="1282" width="10.7109375" style="24" customWidth="1"/>
    <col min="1283" max="1283" width="9.5703125" style="24" customWidth="1"/>
    <col min="1284" max="1284" width="10.85546875" style="24" customWidth="1"/>
    <col min="1285" max="1285" width="9.140625" style="24" customWidth="1"/>
    <col min="1286" max="1286" width="10.85546875" style="24" customWidth="1"/>
    <col min="1287" max="1287" width="11" style="24" customWidth="1"/>
    <col min="1288" max="1288" width="14.7109375" style="24" customWidth="1"/>
    <col min="1289" max="1289" width="12" style="24" customWidth="1"/>
    <col min="1290" max="1290" width="6.7109375" style="24" customWidth="1"/>
    <col min="1291" max="1291" width="2" style="24" customWidth="1"/>
    <col min="1292" max="1295" width="12.140625" style="24" customWidth="1"/>
    <col min="1296" max="1296" width="11" style="24" customWidth="1"/>
    <col min="1297" max="1532" width="11.42578125" style="24"/>
    <col min="1533" max="1533" width="5.28515625" style="24" customWidth="1"/>
    <col min="1534" max="1534" width="10.85546875" style="24" customWidth="1"/>
    <col min="1535" max="1536" width="13.7109375" style="24" customWidth="1"/>
    <col min="1537" max="1537" width="12.140625" style="24" customWidth="1"/>
    <col min="1538" max="1538" width="10.7109375" style="24" customWidth="1"/>
    <col min="1539" max="1539" width="9.5703125" style="24" customWidth="1"/>
    <col min="1540" max="1540" width="10.85546875" style="24" customWidth="1"/>
    <col min="1541" max="1541" width="9.140625" style="24" customWidth="1"/>
    <col min="1542" max="1542" width="10.85546875" style="24" customWidth="1"/>
    <col min="1543" max="1543" width="11" style="24" customWidth="1"/>
    <col min="1544" max="1544" width="14.7109375" style="24" customWidth="1"/>
    <col min="1545" max="1545" width="12" style="24" customWidth="1"/>
    <col min="1546" max="1546" width="6.7109375" style="24" customWidth="1"/>
    <col min="1547" max="1547" width="2" style="24" customWidth="1"/>
    <col min="1548" max="1551" width="12.140625" style="24" customWidth="1"/>
    <col min="1552" max="1552" width="11" style="24" customWidth="1"/>
    <col min="1553" max="1788" width="11.42578125" style="24"/>
    <col min="1789" max="1789" width="5.28515625" style="24" customWidth="1"/>
    <col min="1790" max="1790" width="10.85546875" style="24" customWidth="1"/>
    <col min="1791" max="1792" width="13.7109375" style="24" customWidth="1"/>
    <col min="1793" max="1793" width="12.140625" style="24" customWidth="1"/>
    <col min="1794" max="1794" width="10.7109375" style="24" customWidth="1"/>
    <col min="1795" max="1795" width="9.5703125" style="24" customWidth="1"/>
    <col min="1796" max="1796" width="10.85546875" style="24" customWidth="1"/>
    <col min="1797" max="1797" width="9.140625" style="24" customWidth="1"/>
    <col min="1798" max="1798" width="10.85546875" style="24" customWidth="1"/>
    <col min="1799" max="1799" width="11" style="24" customWidth="1"/>
    <col min="1800" max="1800" width="14.7109375" style="24" customWidth="1"/>
    <col min="1801" max="1801" width="12" style="24" customWidth="1"/>
    <col min="1802" max="1802" width="6.7109375" style="24" customWidth="1"/>
    <col min="1803" max="1803" width="2" style="24" customWidth="1"/>
    <col min="1804" max="1807" width="12.140625" style="24" customWidth="1"/>
    <col min="1808" max="1808" width="11" style="24" customWidth="1"/>
    <col min="1809" max="2044" width="11.42578125" style="24"/>
    <col min="2045" max="2045" width="5.28515625" style="24" customWidth="1"/>
    <col min="2046" max="2046" width="10.85546875" style="24" customWidth="1"/>
    <col min="2047" max="2048" width="13.7109375" style="24" customWidth="1"/>
    <col min="2049" max="2049" width="12.140625" style="24" customWidth="1"/>
    <col min="2050" max="2050" width="10.7109375" style="24" customWidth="1"/>
    <col min="2051" max="2051" width="9.5703125" style="24" customWidth="1"/>
    <col min="2052" max="2052" width="10.85546875" style="24" customWidth="1"/>
    <col min="2053" max="2053" width="9.140625" style="24" customWidth="1"/>
    <col min="2054" max="2054" width="10.85546875" style="24" customWidth="1"/>
    <col min="2055" max="2055" width="11" style="24" customWidth="1"/>
    <col min="2056" max="2056" width="14.7109375" style="24" customWidth="1"/>
    <col min="2057" max="2057" width="12" style="24" customWidth="1"/>
    <col min="2058" max="2058" width="6.7109375" style="24" customWidth="1"/>
    <col min="2059" max="2059" width="2" style="24" customWidth="1"/>
    <col min="2060" max="2063" width="12.140625" style="24" customWidth="1"/>
    <col min="2064" max="2064" width="11" style="24" customWidth="1"/>
    <col min="2065" max="2300" width="11.42578125" style="24"/>
    <col min="2301" max="2301" width="5.28515625" style="24" customWidth="1"/>
    <col min="2302" max="2302" width="10.85546875" style="24" customWidth="1"/>
    <col min="2303" max="2304" width="13.7109375" style="24" customWidth="1"/>
    <col min="2305" max="2305" width="12.140625" style="24" customWidth="1"/>
    <col min="2306" max="2306" width="10.7109375" style="24" customWidth="1"/>
    <col min="2307" max="2307" width="9.5703125" style="24" customWidth="1"/>
    <col min="2308" max="2308" width="10.85546875" style="24" customWidth="1"/>
    <col min="2309" max="2309" width="9.140625" style="24" customWidth="1"/>
    <col min="2310" max="2310" width="10.85546875" style="24" customWidth="1"/>
    <col min="2311" max="2311" width="11" style="24" customWidth="1"/>
    <col min="2312" max="2312" width="14.7109375" style="24" customWidth="1"/>
    <col min="2313" max="2313" width="12" style="24" customWidth="1"/>
    <col min="2314" max="2314" width="6.7109375" style="24" customWidth="1"/>
    <col min="2315" max="2315" width="2" style="24" customWidth="1"/>
    <col min="2316" max="2319" width="12.140625" style="24" customWidth="1"/>
    <col min="2320" max="2320" width="11" style="24" customWidth="1"/>
    <col min="2321" max="2556" width="11.42578125" style="24"/>
    <col min="2557" max="2557" width="5.28515625" style="24" customWidth="1"/>
    <col min="2558" max="2558" width="10.85546875" style="24" customWidth="1"/>
    <col min="2559" max="2560" width="13.7109375" style="24" customWidth="1"/>
    <col min="2561" max="2561" width="12.140625" style="24" customWidth="1"/>
    <col min="2562" max="2562" width="10.7109375" style="24" customWidth="1"/>
    <col min="2563" max="2563" width="9.5703125" style="24" customWidth="1"/>
    <col min="2564" max="2564" width="10.85546875" style="24" customWidth="1"/>
    <col min="2565" max="2565" width="9.140625" style="24" customWidth="1"/>
    <col min="2566" max="2566" width="10.85546875" style="24" customWidth="1"/>
    <col min="2567" max="2567" width="11" style="24" customWidth="1"/>
    <col min="2568" max="2568" width="14.7109375" style="24" customWidth="1"/>
    <col min="2569" max="2569" width="12" style="24" customWidth="1"/>
    <col min="2570" max="2570" width="6.7109375" style="24" customWidth="1"/>
    <col min="2571" max="2571" width="2" style="24" customWidth="1"/>
    <col min="2572" max="2575" width="12.140625" style="24" customWidth="1"/>
    <col min="2576" max="2576" width="11" style="24" customWidth="1"/>
    <col min="2577" max="2812" width="11.42578125" style="24"/>
    <col min="2813" max="2813" width="5.28515625" style="24" customWidth="1"/>
    <col min="2814" max="2814" width="10.85546875" style="24" customWidth="1"/>
    <col min="2815" max="2816" width="13.7109375" style="24" customWidth="1"/>
    <col min="2817" max="2817" width="12.140625" style="24" customWidth="1"/>
    <col min="2818" max="2818" width="10.7109375" style="24" customWidth="1"/>
    <col min="2819" max="2819" width="9.5703125" style="24" customWidth="1"/>
    <col min="2820" max="2820" width="10.85546875" style="24" customWidth="1"/>
    <col min="2821" max="2821" width="9.140625" style="24" customWidth="1"/>
    <col min="2822" max="2822" width="10.85546875" style="24" customWidth="1"/>
    <col min="2823" max="2823" width="11" style="24" customWidth="1"/>
    <col min="2824" max="2824" width="14.7109375" style="24" customWidth="1"/>
    <col min="2825" max="2825" width="12" style="24" customWidth="1"/>
    <col min="2826" max="2826" width="6.7109375" style="24" customWidth="1"/>
    <col min="2827" max="2827" width="2" style="24" customWidth="1"/>
    <col min="2828" max="2831" width="12.140625" style="24" customWidth="1"/>
    <col min="2832" max="2832" width="11" style="24" customWidth="1"/>
    <col min="2833" max="3068" width="11.42578125" style="24"/>
    <col min="3069" max="3069" width="5.28515625" style="24" customWidth="1"/>
    <col min="3070" max="3070" width="10.85546875" style="24" customWidth="1"/>
    <col min="3071" max="3072" width="13.7109375" style="24" customWidth="1"/>
    <col min="3073" max="3073" width="12.140625" style="24" customWidth="1"/>
    <col min="3074" max="3074" width="10.7109375" style="24" customWidth="1"/>
    <col min="3075" max="3075" width="9.5703125" style="24" customWidth="1"/>
    <col min="3076" max="3076" width="10.85546875" style="24" customWidth="1"/>
    <col min="3077" max="3077" width="9.140625" style="24" customWidth="1"/>
    <col min="3078" max="3078" width="10.85546875" style="24" customWidth="1"/>
    <col min="3079" max="3079" width="11" style="24" customWidth="1"/>
    <col min="3080" max="3080" width="14.7109375" style="24" customWidth="1"/>
    <col min="3081" max="3081" width="12" style="24" customWidth="1"/>
    <col min="3082" max="3082" width="6.7109375" style="24" customWidth="1"/>
    <col min="3083" max="3083" width="2" style="24" customWidth="1"/>
    <col min="3084" max="3087" width="12.140625" style="24" customWidth="1"/>
    <col min="3088" max="3088" width="11" style="24" customWidth="1"/>
    <col min="3089" max="3324" width="11.42578125" style="24"/>
    <col min="3325" max="3325" width="5.28515625" style="24" customWidth="1"/>
    <col min="3326" max="3326" width="10.85546875" style="24" customWidth="1"/>
    <col min="3327" max="3328" width="13.7109375" style="24" customWidth="1"/>
    <col min="3329" max="3329" width="12.140625" style="24" customWidth="1"/>
    <col min="3330" max="3330" width="10.7109375" style="24" customWidth="1"/>
    <col min="3331" max="3331" width="9.5703125" style="24" customWidth="1"/>
    <col min="3332" max="3332" width="10.85546875" style="24" customWidth="1"/>
    <col min="3333" max="3333" width="9.140625" style="24" customWidth="1"/>
    <col min="3334" max="3334" width="10.85546875" style="24" customWidth="1"/>
    <col min="3335" max="3335" width="11" style="24" customWidth="1"/>
    <col min="3336" max="3336" width="14.7109375" style="24" customWidth="1"/>
    <col min="3337" max="3337" width="12" style="24" customWidth="1"/>
    <col min="3338" max="3338" width="6.7109375" style="24" customWidth="1"/>
    <col min="3339" max="3339" width="2" style="24" customWidth="1"/>
    <col min="3340" max="3343" width="12.140625" style="24" customWidth="1"/>
    <col min="3344" max="3344" width="11" style="24" customWidth="1"/>
    <col min="3345" max="3580" width="11.42578125" style="24"/>
    <col min="3581" max="3581" width="5.28515625" style="24" customWidth="1"/>
    <col min="3582" max="3582" width="10.85546875" style="24" customWidth="1"/>
    <col min="3583" max="3584" width="13.7109375" style="24" customWidth="1"/>
    <col min="3585" max="3585" width="12.140625" style="24" customWidth="1"/>
    <col min="3586" max="3586" width="10.7109375" style="24" customWidth="1"/>
    <col min="3587" max="3587" width="9.5703125" style="24" customWidth="1"/>
    <col min="3588" max="3588" width="10.85546875" style="24" customWidth="1"/>
    <col min="3589" max="3589" width="9.140625" style="24" customWidth="1"/>
    <col min="3590" max="3590" width="10.85546875" style="24" customWidth="1"/>
    <col min="3591" max="3591" width="11" style="24" customWidth="1"/>
    <col min="3592" max="3592" width="14.7109375" style="24" customWidth="1"/>
    <col min="3593" max="3593" width="12" style="24" customWidth="1"/>
    <col min="3594" max="3594" width="6.7109375" style="24" customWidth="1"/>
    <col min="3595" max="3595" width="2" style="24" customWidth="1"/>
    <col min="3596" max="3599" width="12.140625" style="24" customWidth="1"/>
    <col min="3600" max="3600" width="11" style="24" customWidth="1"/>
    <col min="3601" max="3836" width="11.42578125" style="24"/>
    <col min="3837" max="3837" width="5.28515625" style="24" customWidth="1"/>
    <col min="3838" max="3838" width="10.85546875" style="24" customWidth="1"/>
    <col min="3839" max="3840" width="13.7109375" style="24" customWidth="1"/>
    <col min="3841" max="3841" width="12.140625" style="24" customWidth="1"/>
    <col min="3842" max="3842" width="10.7109375" style="24" customWidth="1"/>
    <col min="3843" max="3843" width="9.5703125" style="24" customWidth="1"/>
    <col min="3844" max="3844" width="10.85546875" style="24" customWidth="1"/>
    <col min="3845" max="3845" width="9.140625" style="24" customWidth="1"/>
    <col min="3846" max="3846" width="10.85546875" style="24" customWidth="1"/>
    <col min="3847" max="3847" width="11" style="24" customWidth="1"/>
    <col min="3848" max="3848" width="14.7109375" style="24" customWidth="1"/>
    <col min="3849" max="3849" width="12" style="24" customWidth="1"/>
    <col min="3850" max="3850" width="6.7109375" style="24" customWidth="1"/>
    <col min="3851" max="3851" width="2" style="24" customWidth="1"/>
    <col min="3852" max="3855" width="12.140625" style="24" customWidth="1"/>
    <col min="3856" max="3856" width="11" style="24" customWidth="1"/>
    <col min="3857" max="4092" width="11.42578125" style="24"/>
    <col min="4093" max="4093" width="5.28515625" style="24" customWidth="1"/>
    <col min="4094" max="4094" width="10.85546875" style="24" customWidth="1"/>
    <col min="4095" max="4096" width="13.7109375" style="24" customWidth="1"/>
    <col min="4097" max="4097" width="12.140625" style="24" customWidth="1"/>
    <col min="4098" max="4098" width="10.7109375" style="24" customWidth="1"/>
    <col min="4099" max="4099" width="9.5703125" style="24" customWidth="1"/>
    <col min="4100" max="4100" width="10.85546875" style="24" customWidth="1"/>
    <col min="4101" max="4101" width="9.140625" style="24" customWidth="1"/>
    <col min="4102" max="4102" width="10.85546875" style="24" customWidth="1"/>
    <col min="4103" max="4103" width="11" style="24" customWidth="1"/>
    <col min="4104" max="4104" width="14.7109375" style="24" customWidth="1"/>
    <col min="4105" max="4105" width="12" style="24" customWidth="1"/>
    <col min="4106" max="4106" width="6.7109375" style="24" customWidth="1"/>
    <col min="4107" max="4107" width="2" style="24" customWidth="1"/>
    <col min="4108" max="4111" width="12.140625" style="24" customWidth="1"/>
    <col min="4112" max="4112" width="11" style="24" customWidth="1"/>
    <col min="4113" max="4348" width="11.42578125" style="24"/>
    <col min="4349" max="4349" width="5.28515625" style="24" customWidth="1"/>
    <col min="4350" max="4350" width="10.85546875" style="24" customWidth="1"/>
    <col min="4351" max="4352" width="13.7109375" style="24" customWidth="1"/>
    <col min="4353" max="4353" width="12.140625" style="24" customWidth="1"/>
    <col min="4354" max="4354" width="10.7109375" style="24" customWidth="1"/>
    <col min="4355" max="4355" width="9.5703125" style="24" customWidth="1"/>
    <col min="4356" max="4356" width="10.85546875" style="24" customWidth="1"/>
    <col min="4357" max="4357" width="9.140625" style="24" customWidth="1"/>
    <col min="4358" max="4358" width="10.85546875" style="24" customWidth="1"/>
    <col min="4359" max="4359" width="11" style="24" customWidth="1"/>
    <col min="4360" max="4360" width="14.7109375" style="24" customWidth="1"/>
    <col min="4361" max="4361" width="12" style="24" customWidth="1"/>
    <col min="4362" max="4362" width="6.7109375" style="24" customWidth="1"/>
    <col min="4363" max="4363" width="2" style="24" customWidth="1"/>
    <col min="4364" max="4367" width="12.140625" style="24" customWidth="1"/>
    <col min="4368" max="4368" width="11" style="24" customWidth="1"/>
    <col min="4369" max="4604" width="11.42578125" style="24"/>
    <col min="4605" max="4605" width="5.28515625" style="24" customWidth="1"/>
    <col min="4606" max="4606" width="10.85546875" style="24" customWidth="1"/>
    <col min="4607" max="4608" width="13.7109375" style="24" customWidth="1"/>
    <col min="4609" max="4609" width="12.140625" style="24" customWidth="1"/>
    <col min="4610" max="4610" width="10.7109375" style="24" customWidth="1"/>
    <col min="4611" max="4611" width="9.5703125" style="24" customWidth="1"/>
    <col min="4612" max="4612" width="10.85546875" style="24" customWidth="1"/>
    <col min="4613" max="4613" width="9.140625" style="24" customWidth="1"/>
    <col min="4614" max="4614" width="10.85546875" style="24" customWidth="1"/>
    <col min="4615" max="4615" width="11" style="24" customWidth="1"/>
    <col min="4616" max="4616" width="14.7109375" style="24" customWidth="1"/>
    <col min="4617" max="4617" width="12" style="24" customWidth="1"/>
    <col min="4618" max="4618" width="6.7109375" style="24" customWidth="1"/>
    <col min="4619" max="4619" width="2" style="24" customWidth="1"/>
    <col min="4620" max="4623" width="12.140625" style="24" customWidth="1"/>
    <col min="4624" max="4624" width="11" style="24" customWidth="1"/>
    <col min="4625" max="4860" width="11.42578125" style="24"/>
    <col min="4861" max="4861" width="5.28515625" style="24" customWidth="1"/>
    <col min="4862" max="4862" width="10.85546875" style="24" customWidth="1"/>
    <col min="4863" max="4864" width="13.7109375" style="24" customWidth="1"/>
    <col min="4865" max="4865" width="12.140625" style="24" customWidth="1"/>
    <col min="4866" max="4866" width="10.7109375" style="24" customWidth="1"/>
    <col min="4867" max="4867" width="9.5703125" style="24" customWidth="1"/>
    <col min="4868" max="4868" width="10.85546875" style="24" customWidth="1"/>
    <col min="4869" max="4869" width="9.140625" style="24" customWidth="1"/>
    <col min="4870" max="4870" width="10.85546875" style="24" customWidth="1"/>
    <col min="4871" max="4871" width="11" style="24" customWidth="1"/>
    <col min="4872" max="4872" width="14.7109375" style="24" customWidth="1"/>
    <col min="4873" max="4873" width="12" style="24" customWidth="1"/>
    <col min="4874" max="4874" width="6.7109375" style="24" customWidth="1"/>
    <col min="4875" max="4875" width="2" style="24" customWidth="1"/>
    <col min="4876" max="4879" width="12.140625" style="24" customWidth="1"/>
    <col min="4880" max="4880" width="11" style="24" customWidth="1"/>
    <col min="4881" max="5116" width="11.42578125" style="24"/>
    <col min="5117" max="5117" width="5.28515625" style="24" customWidth="1"/>
    <col min="5118" max="5118" width="10.85546875" style="24" customWidth="1"/>
    <col min="5119" max="5120" width="13.7109375" style="24" customWidth="1"/>
    <col min="5121" max="5121" width="12.140625" style="24" customWidth="1"/>
    <col min="5122" max="5122" width="10.7109375" style="24" customWidth="1"/>
    <col min="5123" max="5123" width="9.5703125" style="24" customWidth="1"/>
    <col min="5124" max="5124" width="10.85546875" style="24" customWidth="1"/>
    <col min="5125" max="5125" width="9.140625" style="24" customWidth="1"/>
    <col min="5126" max="5126" width="10.85546875" style="24" customWidth="1"/>
    <col min="5127" max="5127" width="11" style="24" customWidth="1"/>
    <col min="5128" max="5128" width="14.7109375" style="24" customWidth="1"/>
    <col min="5129" max="5129" width="12" style="24" customWidth="1"/>
    <col min="5130" max="5130" width="6.7109375" style="24" customWidth="1"/>
    <col min="5131" max="5131" width="2" style="24" customWidth="1"/>
    <col min="5132" max="5135" width="12.140625" style="24" customWidth="1"/>
    <col min="5136" max="5136" width="11" style="24" customWidth="1"/>
    <col min="5137" max="5372" width="11.42578125" style="24"/>
    <col min="5373" max="5373" width="5.28515625" style="24" customWidth="1"/>
    <col min="5374" max="5374" width="10.85546875" style="24" customWidth="1"/>
    <col min="5375" max="5376" width="13.7109375" style="24" customWidth="1"/>
    <col min="5377" max="5377" width="12.140625" style="24" customWidth="1"/>
    <col min="5378" max="5378" width="10.7109375" style="24" customWidth="1"/>
    <col min="5379" max="5379" width="9.5703125" style="24" customWidth="1"/>
    <col min="5380" max="5380" width="10.85546875" style="24" customWidth="1"/>
    <col min="5381" max="5381" width="9.140625" style="24" customWidth="1"/>
    <col min="5382" max="5382" width="10.85546875" style="24" customWidth="1"/>
    <col min="5383" max="5383" width="11" style="24" customWidth="1"/>
    <col min="5384" max="5384" width="14.7109375" style="24" customWidth="1"/>
    <col min="5385" max="5385" width="12" style="24" customWidth="1"/>
    <col min="5386" max="5386" width="6.7109375" style="24" customWidth="1"/>
    <col min="5387" max="5387" width="2" style="24" customWidth="1"/>
    <col min="5388" max="5391" width="12.140625" style="24" customWidth="1"/>
    <col min="5392" max="5392" width="11" style="24" customWidth="1"/>
    <col min="5393" max="5628" width="11.42578125" style="24"/>
    <col min="5629" max="5629" width="5.28515625" style="24" customWidth="1"/>
    <col min="5630" max="5630" width="10.85546875" style="24" customWidth="1"/>
    <col min="5631" max="5632" width="13.7109375" style="24" customWidth="1"/>
    <col min="5633" max="5633" width="12.140625" style="24" customWidth="1"/>
    <col min="5634" max="5634" width="10.7109375" style="24" customWidth="1"/>
    <col min="5635" max="5635" width="9.5703125" style="24" customWidth="1"/>
    <col min="5636" max="5636" width="10.85546875" style="24" customWidth="1"/>
    <col min="5637" max="5637" width="9.140625" style="24" customWidth="1"/>
    <col min="5638" max="5638" width="10.85546875" style="24" customWidth="1"/>
    <col min="5639" max="5639" width="11" style="24" customWidth="1"/>
    <col min="5640" max="5640" width="14.7109375" style="24" customWidth="1"/>
    <col min="5641" max="5641" width="12" style="24" customWidth="1"/>
    <col min="5642" max="5642" width="6.7109375" style="24" customWidth="1"/>
    <col min="5643" max="5643" width="2" style="24" customWidth="1"/>
    <col min="5644" max="5647" width="12.140625" style="24" customWidth="1"/>
    <col min="5648" max="5648" width="11" style="24" customWidth="1"/>
    <col min="5649" max="5884" width="11.42578125" style="24"/>
    <col min="5885" max="5885" width="5.28515625" style="24" customWidth="1"/>
    <col min="5886" max="5886" width="10.85546875" style="24" customWidth="1"/>
    <col min="5887" max="5888" width="13.7109375" style="24" customWidth="1"/>
    <col min="5889" max="5889" width="12.140625" style="24" customWidth="1"/>
    <col min="5890" max="5890" width="10.7109375" style="24" customWidth="1"/>
    <col min="5891" max="5891" width="9.5703125" style="24" customWidth="1"/>
    <col min="5892" max="5892" width="10.85546875" style="24" customWidth="1"/>
    <col min="5893" max="5893" width="9.140625" style="24" customWidth="1"/>
    <col min="5894" max="5894" width="10.85546875" style="24" customWidth="1"/>
    <col min="5895" max="5895" width="11" style="24" customWidth="1"/>
    <col min="5896" max="5896" width="14.7109375" style="24" customWidth="1"/>
    <col min="5897" max="5897" width="12" style="24" customWidth="1"/>
    <col min="5898" max="5898" width="6.7109375" style="24" customWidth="1"/>
    <col min="5899" max="5899" width="2" style="24" customWidth="1"/>
    <col min="5900" max="5903" width="12.140625" style="24" customWidth="1"/>
    <col min="5904" max="5904" width="11" style="24" customWidth="1"/>
    <col min="5905" max="6140" width="11.42578125" style="24"/>
    <col min="6141" max="6141" width="5.28515625" style="24" customWidth="1"/>
    <col min="6142" max="6142" width="10.85546875" style="24" customWidth="1"/>
    <col min="6143" max="6144" width="13.7109375" style="24" customWidth="1"/>
    <col min="6145" max="6145" width="12.140625" style="24" customWidth="1"/>
    <col min="6146" max="6146" width="10.7109375" style="24" customWidth="1"/>
    <col min="6147" max="6147" width="9.5703125" style="24" customWidth="1"/>
    <col min="6148" max="6148" width="10.85546875" style="24" customWidth="1"/>
    <col min="6149" max="6149" width="9.140625" style="24" customWidth="1"/>
    <col min="6150" max="6150" width="10.85546875" style="24" customWidth="1"/>
    <col min="6151" max="6151" width="11" style="24" customWidth="1"/>
    <col min="6152" max="6152" width="14.7109375" style="24" customWidth="1"/>
    <col min="6153" max="6153" width="12" style="24" customWidth="1"/>
    <col min="6154" max="6154" width="6.7109375" style="24" customWidth="1"/>
    <col min="6155" max="6155" width="2" style="24" customWidth="1"/>
    <col min="6156" max="6159" width="12.140625" style="24" customWidth="1"/>
    <col min="6160" max="6160" width="11" style="24" customWidth="1"/>
    <col min="6161" max="6396" width="11.42578125" style="24"/>
    <col min="6397" max="6397" width="5.28515625" style="24" customWidth="1"/>
    <col min="6398" max="6398" width="10.85546875" style="24" customWidth="1"/>
    <col min="6399" max="6400" width="13.7109375" style="24" customWidth="1"/>
    <col min="6401" max="6401" width="12.140625" style="24" customWidth="1"/>
    <col min="6402" max="6402" width="10.7109375" style="24" customWidth="1"/>
    <col min="6403" max="6403" width="9.5703125" style="24" customWidth="1"/>
    <col min="6404" max="6404" width="10.85546875" style="24" customWidth="1"/>
    <col min="6405" max="6405" width="9.140625" style="24" customWidth="1"/>
    <col min="6406" max="6406" width="10.85546875" style="24" customWidth="1"/>
    <col min="6407" max="6407" width="11" style="24" customWidth="1"/>
    <col min="6408" max="6408" width="14.7109375" style="24" customWidth="1"/>
    <col min="6409" max="6409" width="12" style="24" customWidth="1"/>
    <col min="6410" max="6410" width="6.7109375" style="24" customWidth="1"/>
    <col min="6411" max="6411" width="2" style="24" customWidth="1"/>
    <col min="6412" max="6415" width="12.140625" style="24" customWidth="1"/>
    <col min="6416" max="6416" width="11" style="24" customWidth="1"/>
    <col min="6417" max="6652" width="11.42578125" style="24"/>
    <col min="6653" max="6653" width="5.28515625" style="24" customWidth="1"/>
    <col min="6654" max="6654" width="10.85546875" style="24" customWidth="1"/>
    <col min="6655" max="6656" width="13.7109375" style="24" customWidth="1"/>
    <col min="6657" max="6657" width="12.140625" style="24" customWidth="1"/>
    <col min="6658" max="6658" width="10.7109375" style="24" customWidth="1"/>
    <col min="6659" max="6659" width="9.5703125" style="24" customWidth="1"/>
    <col min="6660" max="6660" width="10.85546875" style="24" customWidth="1"/>
    <col min="6661" max="6661" width="9.140625" style="24" customWidth="1"/>
    <col min="6662" max="6662" width="10.85546875" style="24" customWidth="1"/>
    <col min="6663" max="6663" width="11" style="24" customWidth="1"/>
    <col min="6664" max="6664" width="14.7109375" style="24" customWidth="1"/>
    <col min="6665" max="6665" width="12" style="24" customWidth="1"/>
    <col min="6666" max="6666" width="6.7109375" style="24" customWidth="1"/>
    <col min="6667" max="6667" width="2" style="24" customWidth="1"/>
    <col min="6668" max="6671" width="12.140625" style="24" customWidth="1"/>
    <col min="6672" max="6672" width="11" style="24" customWidth="1"/>
    <col min="6673" max="6908" width="11.42578125" style="24"/>
    <col min="6909" max="6909" width="5.28515625" style="24" customWidth="1"/>
    <col min="6910" max="6910" width="10.85546875" style="24" customWidth="1"/>
    <col min="6911" max="6912" width="13.7109375" style="24" customWidth="1"/>
    <col min="6913" max="6913" width="12.140625" style="24" customWidth="1"/>
    <col min="6914" max="6914" width="10.7109375" style="24" customWidth="1"/>
    <col min="6915" max="6915" width="9.5703125" style="24" customWidth="1"/>
    <col min="6916" max="6916" width="10.85546875" style="24" customWidth="1"/>
    <col min="6917" max="6917" width="9.140625" style="24" customWidth="1"/>
    <col min="6918" max="6918" width="10.85546875" style="24" customWidth="1"/>
    <col min="6919" max="6919" width="11" style="24" customWidth="1"/>
    <col min="6920" max="6920" width="14.7109375" style="24" customWidth="1"/>
    <col min="6921" max="6921" width="12" style="24" customWidth="1"/>
    <col min="6922" max="6922" width="6.7109375" style="24" customWidth="1"/>
    <col min="6923" max="6923" width="2" style="24" customWidth="1"/>
    <col min="6924" max="6927" width="12.140625" style="24" customWidth="1"/>
    <col min="6928" max="6928" width="11" style="24" customWidth="1"/>
    <col min="6929" max="7164" width="11.42578125" style="24"/>
    <col min="7165" max="7165" width="5.28515625" style="24" customWidth="1"/>
    <col min="7166" max="7166" width="10.85546875" style="24" customWidth="1"/>
    <col min="7167" max="7168" width="13.7109375" style="24" customWidth="1"/>
    <col min="7169" max="7169" width="12.140625" style="24" customWidth="1"/>
    <col min="7170" max="7170" width="10.7109375" style="24" customWidth="1"/>
    <col min="7171" max="7171" width="9.5703125" style="24" customWidth="1"/>
    <col min="7172" max="7172" width="10.85546875" style="24" customWidth="1"/>
    <col min="7173" max="7173" width="9.140625" style="24" customWidth="1"/>
    <col min="7174" max="7174" width="10.85546875" style="24" customWidth="1"/>
    <col min="7175" max="7175" width="11" style="24" customWidth="1"/>
    <col min="7176" max="7176" width="14.7109375" style="24" customWidth="1"/>
    <col min="7177" max="7177" width="12" style="24" customWidth="1"/>
    <col min="7178" max="7178" width="6.7109375" style="24" customWidth="1"/>
    <col min="7179" max="7179" width="2" style="24" customWidth="1"/>
    <col min="7180" max="7183" width="12.140625" style="24" customWidth="1"/>
    <col min="7184" max="7184" width="11" style="24" customWidth="1"/>
    <col min="7185" max="7420" width="11.42578125" style="24"/>
    <col min="7421" max="7421" width="5.28515625" style="24" customWidth="1"/>
    <col min="7422" max="7422" width="10.85546875" style="24" customWidth="1"/>
    <col min="7423" max="7424" width="13.7109375" style="24" customWidth="1"/>
    <col min="7425" max="7425" width="12.140625" style="24" customWidth="1"/>
    <col min="7426" max="7426" width="10.7109375" style="24" customWidth="1"/>
    <col min="7427" max="7427" width="9.5703125" style="24" customWidth="1"/>
    <col min="7428" max="7428" width="10.85546875" style="24" customWidth="1"/>
    <col min="7429" max="7429" width="9.140625" style="24" customWidth="1"/>
    <col min="7430" max="7430" width="10.85546875" style="24" customWidth="1"/>
    <col min="7431" max="7431" width="11" style="24" customWidth="1"/>
    <col min="7432" max="7432" width="14.7109375" style="24" customWidth="1"/>
    <col min="7433" max="7433" width="12" style="24" customWidth="1"/>
    <col min="7434" max="7434" width="6.7109375" style="24" customWidth="1"/>
    <col min="7435" max="7435" width="2" style="24" customWidth="1"/>
    <col min="7436" max="7439" width="12.140625" style="24" customWidth="1"/>
    <col min="7440" max="7440" width="11" style="24" customWidth="1"/>
    <col min="7441" max="7676" width="11.42578125" style="24"/>
    <col min="7677" max="7677" width="5.28515625" style="24" customWidth="1"/>
    <col min="7678" max="7678" width="10.85546875" style="24" customWidth="1"/>
    <col min="7679" max="7680" width="13.7109375" style="24" customWidth="1"/>
    <col min="7681" max="7681" width="12.140625" style="24" customWidth="1"/>
    <col min="7682" max="7682" width="10.7109375" style="24" customWidth="1"/>
    <col min="7683" max="7683" width="9.5703125" style="24" customWidth="1"/>
    <col min="7684" max="7684" width="10.85546875" style="24" customWidth="1"/>
    <col min="7685" max="7685" width="9.140625" style="24" customWidth="1"/>
    <col min="7686" max="7686" width="10.85546875" style="24" customWidth="1"/>
    <col min="7687" max="7687" width="11" style="24" customWidth="1"/>
    <col min="7688" max="7688" width="14.7109375" style="24" customWidth="1"/>
    <col min="7689" max="7689" width="12" style="24" customWidth="1"/>
    <col min="7690" max="7690" width="6.7109375" style="24" customWidth="1"/>
    <col min="7691" max="7691" width="2" style="24" customWidth="1"/>
    <col min="7692" max="7695" width="12.140625" style="24" customWidth="1"/>
    <col min="7696" max="7696" width="11" style="24" customWidth="1"/>
    <col min="7697" max="7932" width="11.42578125" style="24"/>
    <col min="7933" max="7933" width="5.28515625" style="24" customWidth="1"/>
    <col min="7934" max="7934" width="10.85546875" style="24" customWidth="1"/>
    <col min="7935" max="7936" width="13.7109375" style="24" customWidth="1"/>
    <col min="7937" max="7937" width="12.140625" style="24" customWidth="1"/>
    <col min="7938" max="7938" width="10.7109375" style="24" customWidth="1"/>
    <col min="7939" max="7939" width="9.5703125" style="24" customWidth="1"/>
    <col min="7940" max="7940" width="10.85546875" style="24" customWidth="1"/>
    <col min="7941" max="7941" width="9.140625" style="24" customWidth="1"/>
    <col min="7942" max="7942" width="10.85546875" style="24" customWidth="1"/>
    <col min="7943" max="7943" width="11" style="24" customWidth="1"/>
    <col min="7944" max="7944" width="14.7109375" style="24" customWidth="1"/>
    <col min="7945" max="7945" width="12" style="24" customWidth="1"/>
    <col min="7946" max="7946" width="6.7109375" style="24" customWidth="1"/>
    <col min="7947" max="7947" width="2" style="24" customWidth="1"/>
    <col min="7948" max="7951" width="12.140625" style="24" customWidth="1"/>
    <col min="7952" max="7952" width="11" style="24" customWidth="1"/>
    <col min="7953" max="8188" width="11.42578125" style="24"/>
    <col min="8189" max="8189" width="5.28515625" style="24" customWidth="1"/>
    <col min="8190" max="8190" width="10.85546875" style="24" customWidth="1"/>
    <col min="8191" max="8192" width="13.7109375" style="24" customWidth="1"/>
    <col min="8193" max="8193" width="12.140625" style="24" customWidth="1"/>
    <col min="8194" max="8194" width="10.7109375" style="24" customWidth="1"/>
    <col min="8195" max="8195" width="9.5703125" style="24" customWidth="1"/>
    <col min="8196" max="8196" width="10.85546875" style="24" customWidth="1"/>
    <col min="8197" max="8197" width="9.140625" style="24" customWidth="1"/>
    <col min="8198" max="8198" width="10.85546875" style="24" customWidth="1"/>
    <col min="8199" max="8199" width="11" style="24" customWidth="1"/>
    <col min="8200" max="8200" width="14.7109375" style="24" customWidth="1"/>
    <col min="8201" max="8201" width="12" style="24" customWidth="1"/>
    <col min="8202" max="8202" width="6.7109375" style="24" customWidth="1"/>
    <col min="8203" max="8203" width="2" style="24" customWidth="1"/>
    <col min="8204" max="8207" width="12.140625" style="24" customWidth="1"/>
    <col min="8208" max="8208" width="11" style="24" customWidth="1"/>
    <col min="8209" max="8444" width="11.42578125" style="24"/>
    <col min="8445" max="8445" width="5.28515625" style="24" customWidth="1"/>
    <col min="8446" max="8446" width="10.85546875" style="24" customWidth="1"/>
    <col min="8447" max="8448" width="13.7109375" style="24" customWidth="1"/>
    <col min="8449" max="8449" width="12.140625" style="24" customWidth="1"/>
    <col min="8450" max="8450" width="10.7109375" style="24" customWidth="1"/>
    <col min="8451" max="8451" width="9.5703125" style="24" customWidth="1"/>
    <col min="8452" max="8452" width="10.85546875" style="24" customWidth="1"/>
    <col min="8453" max="8453" width="9.140625" style="24" customWidth="1"/>
    <col min="8454" max="8454" width="10.85546875" style="24" customWidth="1"/>
    <col min="8455" max="8455" width="11" style="24" customWidth="1"/>
    <col min="8456" max="8456" width="14.7109375" style="24" customWidth="1"/>
    <col min="8457" max="8457" width="12" style="24" customWidth="1"/>
    <col min="8458" max="8458" width="6.7109375" style="24" customWidth="1"/>
    <col min="8459" max="8459" width="2" style="24" customWidth="1"/>
    <col min="8460" max="8463" width="12.140625" style="24" customWidth="1"/>
    <col min="8464" max="8464" width="11" style="24" customWidth="1"/>
    <col min="8465" max="8700" width="11.42578125" style="24"/>
    <col min="8701" max="8701" width="5.28515625" style="24" customWidth="1"/>
    <col min="8702" max="8702" width="10.85546875" style="24" customWidth="1"/>
    <col min="8703" max="8704" width="13.7109375" style="24" customWidth="1"/>
    <col min="8705" max="8705" width="12.140625" style="24" customWidth="1"/>
    <col min="8706" max="8706" width="10.7109375" style="24" customWidth="1"/>
    <col min="8707" max="8707" width="9.5703125" style="24" customWidth="1"/>
    <col min="8708" max="8708" width="10.85546875" style="24" customWidth="1"/>
    <col min="8709" max="8709" width="9.140625" style="24" customWidth="1"/>
    <col min="8710" max="8710" width="10.85546875" style="24" customWidth="1"/>
    <col min="8711" max="8711" width="11" style="24" customWidth="1"/>
    <col min="8712" max="8712" width="14.7109375" style="24" customWidth="1"/>
    <col min="8713" max="8713" width="12" style="24" customWidth="1"/>
    <col min="8714" max="8714" width="6.7109375" style="24" customWidth="1"/>
    <col min="8715" max="8715" width="2" style="24" customWidth="1"/>
    <col min="8716" max="8719" width="12.140625" style="24" customWidth="1"/>
    <col min="8720" max="8720" width="11" style="24" customWidth="1"/>
    <col min="8721" max="8956" width="11.42578125" style="24"/>
    <col min="8957" max="8957" width="5.28515625" style="24" customWidth="1"/>
    <col min="8958" max="8958" width="10.85546875" style="24" customWidth="1"/>
    <col min="8959" max="8960" width="13.7109375" style="24" customWidth="1"/>
    <col min="8961" max="8961" width="12.140625" style="24" customWidth="1"/>
    <col min="8962" max="8962" width="10.7109375" style="24" customWidth="1"/>
    <col min="8963" max="8963" width="9.5703125" style="24" customWidth="1"/>
    <col min="8964" max="8964" width="10.85546875" style="24" customWidth="1"/>
    <col min="8965" max="8965" width="9.140625" style="24" customWidth="1"/>
    <col min="8966" max="8966" width="10.85546875" style="24" customWidth="1"/>
    <col min="8967" max="8967" width="11" style="24" customWidth="1"/>
    <col min="8968" max="8968" width="14.7109375" style="24" customWidth="1"/>
    <col min="8969" max="8969" width="12" style="24" customWidth="1"/>
    <col min="8970" max="8970" width="6.7109375" style="24" customWidth="1"/>
    <col min="8971" max="8971" width="2" style="24" customWidth="1"/>
    <col min="8972" max="8975" width="12.140625" style="24" customWidth="1"/>
    <col min="8976" max="8976" width="11" style="24" customWidth="1"/>
    <col min="8977" max="9212" width="11.42578125" style="24"/>
    <col min="9213" max="9213" width="5.28515625" style="24" customWidth="1"/>
    <col min="9214" max="9214" width="10.85546875" style="24" customWidth="1"/>
    <col min="9215" max="9216" width="13.7109375" style="24" customWidth="1"/>
    <col min="9217" max="9217" width="12.140625" style="24" customWidth="1"/>
    <col min="9218" max="9218" width="10.7109375" style="24" customWidth="1"/>
    <col min="9219" max="9219" width="9.5703125" style="24" customWidth="1"/>
    <col min="9220" max="9220" width="10.85546875" style="24" customWidth="1"/>
    <col min="9221" max="9221" width="9.140625" style="24" customWidth="1"/>
    <col min="9222" max="9222" width="10.85546875" style="24" customWidth="1"/>
    <col min="9223" max="9223" width="11" style="24" customWidth="1"/>
    <col min="9224" max="9224" width="14.7109375" style="24" customWidth="1"/>
    <col min="9225" max="9225" width="12" style="24" customWidth="1"/>
    <col min="9226" max="9226" width="6.7109375" style="24" customWidth="1"/>
    <col min="9227" max="9227" width="2" style="24" customWidth="1"/>
    <col min="9228" max="9231" width="12.140625" style="24" customWidth="1"/>
    <col min="9232" max="9232" width="11" style="24" customWidth="1"/>
    <col min="9233" max="9468" width="11.42578125" style="24"/>
    <col min="9469" max="9469" width="5.28515625" style="24" customWidth="1"/>
    <col min="9470" max="9470" width="10.85546875" style="24" customWidth="1"/>
    <col min="9471" max="9472" width="13.7109375" style="24" customWidth="1"/>
    <col min="9473" max="9473" width="12.140625" style="24" customWidth="1"/>
    <col min="9474" max="9474" width="10.7109375" style="24" customWidth="1"/>
    <col min="9475" max="9475" width="9.5703125" style="24" customWidth="1"/>
    <col min="9476" max="9476" width="10.85546875" style="24" customWidth="1"/>
    <col min="9477" max="9477" width="9.140625" style="24" customWidth="1"/>
    <col min="9478" max="9478" width="10.85546875" style="24" customWidth="1"/>
    <col min="9479" max="9479" width="11" style="24" customWidth="1"/>
    <col min="9480" max="9480" width="14.7109375" style="24" customWidth="1"/>
    <col min="9481" max="9481" width="12" style="24" customWidth="1"/>
    <col min="9482" max="9482" width="6.7109375" style="24" customWidth="1"/>
    <col min="9483" max="9483" width="2" style="24" customWidth="1"/>
    <col min="9484" max="9487" width="12.140625" style="24" customWidth="1"/>
    <col min="9488" max="9488" width="11" style="24" customWidth="1"/>
    <col min="9489" max="9724" width="11.42578125" style="24"/>
    <col min="9725" max="9725" width="5.28515625" style="24" customWidth="1"/>
    <col min="9726" max="9726" width="10.85546875" style="24" customWidth="1"/>
    <col min="9727" max="9728" width="13.7109375" style="24" customWidth="1"/>
    <col min="9729" max="9729" width="12.140625" style="24" customWidth="1"/>
    <col min="9730" max="9730" width="10.7109375" style="24" customWidth="1"/>
    <col min="9731" max="9731" width="9.5703125" style="24" customWidth="1"/>
    <col min="9732" max="9732" width="10.85546875" style="24" customWidth="1"/>
    <col min="9733" max="9733" width="9.140625" style="24" customWidth="1"/>
    <col min="9734" max="9734" width="10.85546875" style="24" customWidth="1"/>
    <col min="9735" max="9735" width="11" style="24" customWidth="1"/>
    <col min="9736" max="9736" width="14.7109375" style="24" customWidth="1"/>
    <col min="9737" max="9737" width="12" style="24" customWidth="1"/>
    <col min="9738" max="9738" width="6.7109375" style="24" customWidth="1"/>
    <col min="9739" max="9739" width="2" style="24" customWidth="1"/>
    <col min="9740" max="9743" width="12.140625" style="24" customWidth="1"/>
    <col min="9744" max="9744" width="11" style="24" customWidth="1"/>
    <col min="9745" max="9980" width="11.42578125" style="24"/>
    <col min="9981" max="9981" width="5.28515625" style="24" customWidth="1"/>
    <col min="9982" max="9982" width="10.85546875" style="24" customWidth="1"/>
    <col min="9983" max="9984" width="13.7109375" style="24" customWidth="1"/>
    <col min="9985" max="9985" width="12.140625" style="24" customWidth="1"/>
    <col min="9986" max="9986" width="10.7109375" style="24" customWidth="1"/>
    <col min="9987" max="9987" width="9.5703125" style="24" customWidth="1"/>
    <col min="9988" max="9988" width="10.85546875" style="24" customWidth="1"/>
    <col min="9989" max="9989" width="9.140625" style="24" customWidth="1"/>
    <col min="9990" max="9990" width="10.85546875" style="24" customWidth="1"/>
    <col min="9991" max="9991" width="11" style="24" customWidth="1"/>
    <col min="9992" max="9992" width="14.7109375" style="24" customWidth="1"/>
    <col min="9993" max="9993" width="12" style="24" customWidth="1"/>
    <col min="9994" max="9994" width="6.7109375" style="24" customWidth="1"/>
    <col min="9995" max="9995" width="2" style="24" customWidth="1"/>
    <col min="9996" max="9999" width="12.140625" style="24" customWidth="1"/>
    <col min="10000" max="10000" width="11" style="24" customWidth="1"/>
    <col min="10001" max="10236" width="11.42578125" style="24"/>
    <col min="10237" max="10237" width="5.28515625" style="24" customWidth="1"/>
    <col min="10238" max="10238" width="10.85546875" style="24" customWidth="1"/>
    <col min="10239" max="10240" width="13.7109375" style="24" customWidth="1"/>
    <col min="10241" max="10241" width="12.140625" style="24" customWidth="1"/>
    <col min="10242" max="10242" width="10.7109375" style="24" customWidth="1"/>
    <col min="10243" max="10243" width="9.5703125" style="24" customWidth="1"/>
    <col min="10244" max="10244" width="10.85546875" style="24" customWidth="1"/>
    <col min="10245" max="10245" width="9.140625" style="24" customWidth="1"/>
    <col min="10246" max="10246" width="10.85546875" style="24" customWidth="1"/>
    <col min="10247" max="10247" width="11" style="24" customWidth="1"/>
    <col min="10248" max="10248" width="14.7109375" style="24" customWidth="1"/>
    <col min="10249" max="10249" width="12" style="24" customWidth="1"/>
    <col min="10250" max="10250" width="6.7109375" style="24" customWidth="1"/>
    <col min="10251" max="10251" width="2" style="24" customWidth="1"/>
    <col min="10252" max="10255" width="12.140625" style="24" customWidth="1"/>
    <col min="10256" max="10256" width="11" style="24" customWidth="1"/>
    <col min="10257" max="10492" width="11.42578125" style="24"/>
    <col min="10493" max="10493" width="5.28515625" style="24" customWidth="1"/>
    <col min="10494" max="10494" width="10.85546875" style="24" customWidth="1"/>
    <col min="10495" max="10496" width="13.7109375" style="24" customWidth="1"/>
    <col min="10497" max="10497" width="12.140625" style="24" customWidth="1"/>
    <col min="10498" max="10498" width="10.7109375" style="24" customWidth="1"/>
    <col min="10499" max="10499" width="9.5703125" style="24" customWidth="1"/>
    <col min="10500" max="10500" width="10.85546875" style="24" customWidth="1"/>
    <col min="10501" max="10501" width="9.140625" style="24" customWidth="1"/>
    <col min="10502" max="10502" width="10.85546875" style="24" customWidth="1"/>
    <col min="10503" max="10503" width="11" style="24" customWidth="1"/>
    <col min="10504" max="10504" width="14.7109375" style="24" customWidth="1"/>
    <col min="10505" max="10505" width="12" style="24" customWidth="1"/>
    <col min="10506" max="10506" width="6.7109375" style="24" customWidth="1"/>
    <col min="10507" max="10507" width="2" style="24" customWidth="1"/>
    <col min="10508" max="10511" width="12.140625" style="24" customWidth="1"/>
    <col min="10512" max="10512" width="11" style="24" customWidth="1"/>
    <col min="10513" max="10748" width="11.42578125" style="24"/>
    <col min="10749" max="10749" width="5.28515625" style="24" customWidth="1"/>
    <col min="10750" max="10750" width="10.85546875" style="24" customWidth="1"/>
    <col min="10751" max="10752" width="13.7109375" style="24" customWidth="1"/>
    <col min="10753" max="10753" width="12.140625" style="24" customWidth="1"/>
    <col min="10754" max="10754" width="10.7109375" style="24" customWidth="1"/>
    <col min="10755" max="10755" width="9.5703125" style="24" customWidth="1"/>
    <col min="10756" max="10756" width="10.85546875" style="24" customWidth="1"/>
    <col min="10757" max="10757" width="9.140625" style="24" customWidth="1"/>
    <col min="10758" max="10758" width="10.85546875" style="24" customWidth="1"/>
    <col min="10759" max="10759" width="11" style="24" customWidth="1"/>
    <col min="10760" max="10760" width="14.7109375" style="24" customWidth="1"/>
    <col min="10761" max="10761" width="12" style="24" customWidth="1"/>
    <col min="10762" max="10762" width="6.7109375" style="24" customWidth="1"/>
    <col min="10763" max="10763" width="2" style="24" customWidth="1"/>
    <col min="10764" max="10767" width="12.140625" style="24" customWidth="1"/>
    <col min="10768" max="10768" width="11" style="24" customWidth="1"/>
    <col min="10769" max="11004" width="11.42578125" style="24"/>
    <col min="11005" max="11005" width="5.28515625" style="24" customWidth="1"/>
    <col min="11006" max="11006" width="10.85546875" style="24" customWidth="1"/>
    <col min="11007" max="11008" width="13.7109375" style="24" customWidth="1"/>
    <col min="11009" max="11009" width="12.140625" style="24" customWidth="1"/>
    <col min="11010" max="11010" width="10.7109375" style="24" customWidth="1"/>
    <col min="11011" max="11011" width="9.5703125" style="24" customWidth="1"/>
    <col min="11012" max="11012" width="10.85546875" style="24" customWidth="1"/>
    <col min="11013" max="11013" width="9.140625" style="24" customWidth="1"/>
    <col min="11014" max="11014" width="10.85546875" style="24" customWidth="1"/>
    <col min="11015" max="11015" width="11" style="24" customWidth="1"/>
    <col min="11016" max="11016" width="14.7109375" style="24" customWidth="1"/>
    <col min="11017" max="11017" width="12" style="24" customWidth="1"/>
    <col min="11018" max="11018" width="6.7109375" style="24" customWidth="1"/>
    <col min="11019" max="11019" width="2" style="24" customWidth="1"/>
    <col min="11020" max="11023" width="12.140625" style="24" customWidth="1"/>
    <col min="11024" max="11024" width="11" style="24" customWidth="1"/>
    <col min="11025" max="11260" width="11.42578125" style="24"/>
    <col min="11261" max="11261" width="5.28515625" style="24" customWidth="1"/>
    <col min="11262" max="11262" width="10.85546875" style="24" customWidth="1"/>
    <col min="11263" max="11264" width="13.7109375" style="24" customWidth="1"/>
    <col min="11265" max="11265" width="12.140625" style="24" customWidth="1"/>
    <col min="11266" max="11266" width="10.7109375" style="24" customWidth="1"/>
    <col min="11267" max="11267" width="9.5703125" style="24" customWidth="1"/>
    <col min="11268" max="11268" width="10.85546875" style="24" customWidth="1"/>
    <col min="11269" max="11269" width="9.140625" style="24" customWidth="1"/>
    <col min="11270" max="11270" width="10.85546875" style="24" customWidth="1"/>
    <col min="11271" max="11271" width="11" style="24" customWidth="1"/>
    <col min="11272" max="11272" width="14.7109375" style="24" customWidth="1"/>
    <col min="11273" max="11273" width="12" style="24" customWidth="1"/>
    <col min="11274" max="11274" width="6.7109375" style="24" customWidth="1"/>
    <col min="11275" max="11275" width="2" style="24" customWidth="1"/>
    <col min="11276" max="11279" width="12.140625" style="24" customWidth="1"/>
    <col min="11280" max="11280" width="11" style="24" customWidth="1"/>
    <col min="11281" max="11516" width="11.42578125" style="24"/>
    <col min="11517" max="11517" width="5.28515625" style="24" customWidth="1"/>
    <col min="11518" max="11518" width="10.85546875" style="24" customWidth="1"/>
    <col min="11519" max="11520" width="13.7109375" style="24" customWidth="1"/>
    <col min="11521" max="11521" width="12.140625" style="24" customWidth="1"/>
    <col min="11522" max="11522" width="10.7109375" style="24" customWidth="1"/>
    <col min="11523" max="11523" width="9.5703125" style="24" customWidth="1"/>
    <col min="11524" max="11524" width="10.85546875" style="24" customWidth="1"/>
    <col min="11525" max="11525" width="9.140625" style="24" customWidth="1"/>
    <col min="11526" max="11526" width="10.85546875" style="24" customWidth="1"/>
    <col min="11527" max="11527" width="11" style="24" customWidth="1"/>
    <col min="11528" max="11528" width="14.7109375" style="24" customWidth="1"/>
    <col min="11529" max="11529" width="12" style="24" customWidth="1"/>
    <col min="11530" max="11530" width="6.7109375" style="24" customWidth="1"/>
    <col min="11531" max="11531" width="2" style="24" customWidth="1"/>
    <col min="11532" max="11535" width="12.140625" style="24" customWidth="1"/>
    <col min="11536" max="11536" width="11" style="24" customWidth="1"/>
    <col min="11537" max="11772" width="11.42578125" style="24"/>
    <col min="11773" max="11773" width="5.28515625" style="24" customWidth="1"/>
    <col min="11774" max="11774" width="10.85546875" style="24" customWidth="1"/>
    <col min="11775" max="11776" width="13.7109375" style="24" customWidth="1"/>
    <col min="11777" max="11777" width="12.140625" style="24" customWidth="1"/>
    <col min="11778" max="11778" width="10.7109375" style="24" customWidth="1"/>
    <col min="11779" max="11779" width="9.5703125" style="24" customWidth="1"/>
    <col min="11780" max="11780" width="10.85546875" style="24" customWidth="1"/>
    <col min="11781" max="11781" width="9.140625" style="24" customWidth="1"/>
    <col min="11782" max="11782" width="10.85546875" style="24" customWidth="1"/>
    <col min="11783" max="11783" width="11" style="24" customWidth="1"/>
    <col min="11784" max="11784" width="14.7109375" style="24" customWidth="1"/>
    <col min="11785" max="11785" width="12" style="24" customWidth="1"/>
    <col min="11786" max="11786" width="6.7109375" style="24" customWidth="1"/>
    <col min="11787" max="11787" width="2" style="24" customWidth="1"/>
    <col min="11788" max="11791" width="12.140625" style="24" customWidth="1"/>
    <col min="11792" max="11792" width="11" style="24" customWidth="1"/>
    <col min="11793" max="12028" width="11.42578125" style="24"/>
    <col min="12029" max="12029" width="5.28515625" style="24" customWidth="1"/>
    <col min="12030" max="12030" width="10.85546875" style="24" customWidth="1"/>
    <col min="12031" max="12032" width="13.7109375" style="24" customWidth="1"/>
    <col min="12033" max="12033" width="12.140625" style="24" customWidth="1"/>
    <col min="12034" max="12034" width="10.7109375" style="24" customWidth="1"/>
    <col min="12035" max="12035" width="9.5703125" style="24" customWidth="1"/>
    <col min="12036" max="12036" width="10.85546875" style="24" customWidth="1"/>
    <col min="12037" max="12037" width="9.140625" style="24" customWidth="1"/>
    <col min="12038" max="12038" width="10.85546875" style="24" customWidth="1"/>
    <col min="12039" max="12039" width="11" style="24" customWidth="1"/>
    <col min="12040" max="12040" width="14.7109375" style="24" customWidth="1"/>
    <col min="12041" max="12041" width="12" style="24" customWidth="1"/>
    <col min="12042" max="12042" width="6.7109375" style="24" customWidth="1"/>
    <col min="12043" max="12043" width="2" style="24" customWidth="1"/>
    <col min="12044" max="12047" width="12.140625" style="24" customWidth="1"/>
    <col min="12048" max="12048" width="11" style="24" customWidth="1"/>
    <col min="12049" max="12284" width="11.42578125" style="24"/>
    <col min="12285" max="12285" width="5.28515625" style="24" customWidth="1"/>
    <col min="12286" max="12286" width="10.85546875" style="24" customWidth="1"/>
    <col min="12287" max="12288" width="13.7109375" style="24" customWidth="1"/>
    <col min="12289" max="12289" width="12.140625" style="24" customWidth="1"/>
    <col min="12290" max="12290" width="10.7109375" style="24" customWidth="1"/>
    <col min="12291" max="12291" width="9.5703125" style="24" customWidth="1"/>
    <col min="12292" max="12292" width="10.85546875" style="24" customWidth="1"/>
    <col min="12293" max="12293" width="9.140625" style="24" customWidth="1"/>
    <col min="12294" max="12294" width="10.85546875" style="24" customWidth="1"/>
    <col min="12295" max="12295" width="11" style="24" customWidth="1"/>
    <col min="12296" max="12296" width="14.7109375" style="24" customWidth="1"/>
    <col min="12297" max="12297" width="12" style="24" customWidth="1"/>
    <col min="12298" max="12298" width="6.7109375" style="24" customWidth="1"/>
    <col min="12299" max="12299" width="2" style="24" customWidth="1"/>
    <col min="12300" max="12303" width="12.140625" style="24" customWidth="1"/>
    <col min="12304" max="12304" width="11" style="24" customWidth="1"/>
    <col min="12305" max="12540" width="11.42578125" style="24"/>
    <col min="12541" max="12541" width="5.28515625" style="24" customWidth="1"/>
    <col min="12542" max="12542" width="10.85546875" style="24" customWidth="1"/>
    <col min="12543" max="12544" width="13.7109375" style="24" customWidth="1"/>
    <col min="12545" max="12545" width="12.140625" style="24" customWidth="1"/>
    <col min="12546" max="12546" width="10.7109375" style="24" customWidth="1"/>
    <col min="12547" max="12547" width="9.5703125" style="24" customWidth="1"/>
    <col min="12548" max="12548" width="10.85546875" style="24" customWidth="1"/>
    <col min="12549" max="12549" width="9.140625" style="24" customWidth="1"/>
    <col min="12550" max="12550" width="10.85546875" style="24" customWidth="1"/>
    <col min="12551" max="12551" width="11" style="24" customWidth="1"/>
    <col min="12552" max="12552" width="14.7109375" style="24" customWidth="1"/>
    <col min="12553" max="12553" width="12" style="24" customWidth="1"/>
    <col min="12554" max="12554" width="6.7109375" style="24" customWidth="1"/>
    <col min="12555" max="12555" width="2" style="24" customWidth="1"/>
    <col min="12556" max="12559" width="12.140625" style="24" customWidth="1"/>
    <col min="12560" max="12560" width="11" style="24" customWidth="1"/>
    <col min="12561" max="12796" width="11.42578125" style="24"/>
    <col min="12797" max="12797" width="5.28515625" style="24" customWidth="1"/>
    <col min="12798" max="12798" width="10.85546875" style="24" customWidth="1"/>
    <col min="12799" max="12800" width="13.7109375" style="24" customWidth="1"/>
    <col min="12801" max="12801" width="12.140625" style="24" customWidth="1"/>
    <col min="12802" max="12802" width="10.7109375" style="24" customWidth="1"/>
    <col min="12803" max="12803" width="9.5703125" style="24" customWidth="1"/>
    <col min="12804" max="12804" width="10.85546875" style="24" customWidth="1"/>
    <col min="12805" max="12805" width="9.140625" style="24" customWidth="1"/>
    <col min="12806" max="12806" width="10.85546875" style="24" customWidth="1"/>
    <col min="12807" max="12807" width="11" style="24" customWidth="1"/>
    <col min="12808" max="12808" width="14.7109375" style="24" customWidth="1"/>
    <col min="12809" max="12809" width="12" style="24" customWidth="1"/>
    <col min="12810" max="12810" width="6.7109375" style="24" customWidth="1"/>
    <col min="12811" max="12811" width="2" style="24" customWidth="1"/>
    <col min="12812" max="12815" width="12.140625" style="24" customWidth="1"/>
    <col min="12816" max="12816" width="11" style="24" customWidth="1"/>
    <col min="12817" max="13052" width="11.42578125" style="24"/>
    <col min="13053" max="13053" width="5.28515625" style="24" customWidth="1"/>
    <col min="13054" max="13054" width="10.85546875" style="24" customWidth="1"/>
    <col min="13055" max="13056" width="13.7109375" style="24" customWidth="1"/>
    <col min="13057" max="13057" width="12.140625" style="24" customWidth="1"/>
    <col min="13058" max="13058" width="10.7109375" style="24" customWidth="1"/>
    <col min="13059" max="13059" width="9.5703125" style="24" customWidth="1"/>
    <col min="13060" max="13060" width="10.85546875" style="24" customWidth="1"/>
    <col min="13061" max="13061" width="9.140625" style="24" customWidth="1"/>
    <col min="13062" max="13062" width="10.85546875" style="24" customWidth="1"/>
    <col min="13063" max="13063" width="11" style="24" customWidth="1"/>
    <col min="13064" max="13064" width="14.7109375" style="24" customWidth="1"/>
    <col min="13065" max="13065" width="12" style="24" customWidth="1"/>
    <col min="13066" max="13066" width="6.7109375" style="24" customWidth="1"/>
    <col min="13067" max="13067" width="2" style="24" customWidth="1"/>
    <col min="13068" max="13071" width="12.140625" style="24" customWidth="1"/>
    <col min="13072" max="13072" width="11" style="24" customWidth="1"/>
    <col min="13073" max="13308" width="11.42578125" style="24"/>
    <col min="13309" max="13309" width="5.28515625" style="24" customWidth="1"/>
    <col min="13310" max="13310" width="10.85546875" style="24" customWidth="1"/>
    <col min="13311" max="13312" width="13.7109375" style="24" customWidth="1"/>
    <col min="13313" max="13313" width="12.140625" style="24" customWidth="1"/>
    <col min="13314" max="13314" width="10.7109375" style="24" customWidth="1"/>
    <col min="13315" max="13315" width="9.5703125" style="24" customWidth="1"/>
    <col min="13316" max="13316" width="10.85546875" style="24" customWidth="1"/>
    <col min="13317" max="13317" width="9.140625" style="24" customWidth="1"/>
    <col min="13318" max="13318" width="10.85546875" style="24" customWidth="1"/>
    <col min="13319" max="13319" width="11" style="24" customWidth="1"/>
    <col min="13320" max="13320" width="14.7109375" style="24" customWidth="1"/>
    <col min="13321" max="13321" width="12" style="24" customWidth="1"/>
    <col min="13322" max="13322" width="6.7109375" style="24" customWidth="1"/>
    <col min="13323" max="13323" width="2" style="24" customWidth="1"/>
    <col min="13324" max="13327" width="12.140625" style="24" customWidth="1"/>
    <col min="13328" max="13328" width="11" style="24" customWidth="1"/>
    <col min="13329" max="13564" width="11.42578125" style="24"/>
    <col min="13565" max="13565" width="5.28515625" style="24" customWidth="1"/>
    <col min="13566" max="13566" width="10.85546875" style="24" customWidth="1"/>
    <col min="13567" max="13568" width="13.7109375" style="24" customWidth="1"/>
    <col min="13569" max="13569" width="12.140625" style="24" customWidth="1"/>
    <col min="13570" max="13570" width="10.7109375" style="24" customWidth="1"/>
    <col min="13571" max="13571" width="9.5703125" style="24" customWidth="1"/>
    <col min="13572" max="13572" width="10.85546875" style="24" customWidth="1"/>
    <col min="13573" max="13573" width="9.140625" style="24" customWidth="1"/>
    <col min="13574" max="13574" width="10.85546875" style="24" customWidth="1"/>
    <col min="13575" max="13575" width="11" style="24" customWidth="1"/>
    <col min="13576" max="13576" width="14.7109375" style="24" customWidth="1"/>
    <col min="13577" max="13577" width="12" style="24" customWidth="1"/>
    <col min="13578" max="13578" width="6.7109375" style="24" customWidth="1"/>
    <col min="13579" max="13579" width="2" style="24" customWidth="1"/>
    <col min="13580" max="13583" width="12.140625" style="24" customWidth="1"/>
    <col min="13584" max="13584" width="11" style="24" customWidth="1"/>
    <col min="13585" max="13820" width="11.42578125" style="24"/>
    <col min="13821" max="13821" width="5.28515625" style="24" customWidth="1"/>
    <col min="13822" max="13822" width="10.85546875" style="24" customWidth="1"/>
    <col min="13823" max="13824" width="13.7109375" style="24" customWidth="1"/>
    <col min="13825" max="13825" width="12.140625" style="24" customWidth="1"/>
    <col min="13826" max="13826" width="10.7109375" style="24" customWidth="1"/>
    <col min="13827" max="13827" width="9.5703125" style="24" customWidth="1"/>
    <col min="13828" max="13828" width="10.85546875" style="24" customWidth="1"/>
    <col min="13829" max="13829" width="9.140625" style="24" customWidth="1"/>
    <col min="13830" max="13830" width="10.85546875" style="24" customWidth="1"/>
    <col min="13831" max="13831" width="11" style="24" customWidth="1"/>
    <col min="13832" max="13832" width="14.7109375" style="24" customWidth="1"/>
    <col min="13833" max="13833" width="12" style="24" customWidth="1"/>
    <col min="13834" max="13834" width="6.7109375" style="24" customWidth="1"/>
    <col min="13835" max="13835" width="2" style="24" customWidth="1"/>
    <col min="13836" max="13839" width="12.140625" style="24" customWidth="1"/>
    <col min="13840" max="13840" width="11" style="24" customWidth="1"/>
    <col min="13841" max="14076" width="11.42578125" style="24"/>
    <col min="14077" max="14077" width="5.28515625" style="24" customWidth="1"/>
    <col min="14078" max="14078" width="10.85546875" style="24" customWidth="1"/>
    <col min="14079" max="14080" width="13.7109375" style="24" customWidth="1"/>
    <col min="14081" max="14081" width="12.140625" style="24" customWidth="1"/>
    <col min="14082" max="14082" width="10.7109375" style="24" customWidth="1"/>
    <col min="14083" max="14083" width="9.5703125" style="24" customWidth="1"/>
    <col min="14084" max="14084" width="10.85546875" style="24" customWidth="1"/>
    <col min="14085" max="14085" width="9.140625" style="24" customWidth="1"/>
    <col min="14086" max="14086" width="10.85546875" style="24" customWidth="1"/>
    <col min="14087" max="14087" width="11" style="24" customWidth="1"/>
    <col min="14088" max="14088" width="14.7109375" style="24" customWidth="1"/>
    <col min="14089" max="14089" width="12" style="24" customWidth="1"/>
    <col min="14090" max="14090" width="6.7109375" style="24" customWidth="1"/>
    <col min="14091" max="14091" width="2" style="24" customWidth="1"/>
    <col min="14092" max="14095" width="12.140625" style="24" customWidth="1"/>
    <col min="14096" max="14096" width="11" style="24" customWidth="1"/>
    <col min="14097" max="14332" width="11.42578125" style="24"/>
    <col min="14333" max="14333" width="5.28515625" style="24" customWidth="1"/>
    <col min="14334" max="14334" width="10.85546875" style="24" customWidth="1"/>
    <col min="14335" max="14336" width="13.7109375" style="24" customWidth="1"/>
    <col min="14337" max="14337" width="12.140625" style="24" customWidth="1"/>
    <col min="14338" max="14338" width="10.7109375" style="24" customWidth="1"/>
    <col min="14339" max="14339" width="9.5703125" style="24" customWidth="1"/>
    <col min="14340" max="14340" width="10.85546875" style="24" customWidth="1"/>
    <col min="14341" max="14341" width="9.140625" style="24" customWidth="1"/>
    <col min="14342" max="14342" width="10.85546875" style="24" customWidth="1"/>
    <col min="14343" max="14343" width="11" style="24" customWidth="1"/>
    <col min="14344" max="14344" width="14.7109375" style="24" customWidth="1"/>
    <col min="14345" max="14345" width="12" style="24" customWidth="1"/>
    <col min="14346" max="14346" width="6.7109375" style="24" customWidth="1"/>
    <col min="14347" max="14347" width="2" style="24" customWidth="1"/>
    <col min="14348" max="14351" width="12.140625" style="24" customWidth="1"/>
    <col min="14352" max="14352" width="11" style="24" customWidth="1"/>
    <col min="14353" max="14588" width="11.42578125" style="24"/>
    <col min="14589" max="14589" width="5.28515625" style="24" customWidth="1"/>
    <col min="14590" max="14590" width="10.85546875" style="24" customWidth="1"/>
    <col min="14591" max="14592" width="13.7109375" style="24" customWidth="1"/>
    <col min="14593" max="14593" width="12.140625" style="24" customWidth="1"/>
    <col min="14594" max="14594" width="10.7109375" style="24" customWidth="1"/>
    <col min="14595" max="14595" width="9.5703125" style="24" customWidth="1"/>
    <col min="14596" max="14596" width="10.85546875" style="24" customWidth="1"/>
    <col min="14597" max="14597" width="9.140625" style="24" customWidth="1"/>
    <col min="14598" max="14598" width="10.85546875" style="24" customWidth="1"/>
    <col min="14599" max="14599" width="11" style="24" customWidth="1"/>
    <col min="14600" max="14600" width="14.7109375" style="24" customWidth="1"/>
    <col min="14601" max="14601" width="12" style="24" customWidth="1"/>
    <col min="14602" max="14602" width="6.7109375" style="24" customWidth="1"/>
    <col min="14603" max="14603" width="2" style="24" customWidth="1"/>
    <col min="14604" max="14607" width="12.140625" style="24" customWidth="1"/>
    <col min="14608" max="14608" width="11" style="24" customWidth="1"/>
    <col min="14609" max="14844" width="11.42578125" style="24"/>
    <col min="14845" max="14845" width="5.28515625" style="24" customWidth="1"/>
    <col min="14846" max="14846" width="10.85546875" style="24" customWidth="1"/>
    <col min="14847" max="14848" width="13.7109375" style="24" customWidth="1"/>
    <col min="14849" max="14849" width="12.140625" style="24" customWidth="1"/>
    <col min="14850" max="14850" width="10.7109375" style="24" customWidth="1"/>
    <col min="14851" max="14851" width="9.5703125" style="24" customWidth="1"/>
    <col min="14852" max="14852" width="10.85546875" style="24" customWidth="1"/>
    <col min="14853" max="14853" width="9.140625" style="24" customWidth="1"/>
    <col min="14854" max="14854" width="10.85546875" style="24" customWidth="1"/>
    <col min="14855" max="14855" width="11" style="24" customWidth="1"/>
    <col min="14856" max="14856" width="14.7109375" style="24" customWidth="1"/>
    <col min="14857" max="14857" width="12" style="24" customWidth="1"/>
    <col min="14858" max="14858" width="6.7109375" style="24" customWidth="1"/>
    <col min="14859" max="14859" width="2" style="24" customWidth="1"/>
    <col min="14860" max="14863" width="12.140625" style="24" customWidth="1"/>
    <col min="14864" max="14864" width="11" style="24" customWidth="1"/>
    <col min="14865" max="15100" width="11.42578125" style="24"/>
    <col min="15101" max="15101" width="5.28515625" style="24" customWidth="1"/>
    <col min="15102" max="15102" width="10.85546875" style="24" customWidth="1"/>
    <col min="15103" max="15104" width="13.7109375" style="24" customWidth="1"/>
    <col min="15105" max="15105" width="12.140625" style="24" customWidth="1"/>
    <col min="15106" max="15106" width="10.7109375" style="24" customWidth="1"/>
    <col min="15107" max="15107" width="9.5703125" style="24" customWidth="1"/>
    <col min="15108" max="15108" width="10.85546875" style="24" customWidth="1"/>
    <col min="15109" max="15109" width="9.140625" style="24" customWidth="1"/>
    <col min="15110" max="15110" width="10.85546875" style="24" customWidth="1"/>
    <col min="15111" max="15111" width="11" style="24" customWidth="1"/>
    <col min="15112" max="15112" width="14.7109375" style="24" customWidth="1"/>
    <col min="15113" max="15113" width="12" style="24" customWidth="1"/>
    <col min="15114" max="15114" width="6.7109375" style="24" customWidth="1"/>
    <col min="15115" max="15115" width="2" style="24" customWidth="1"/>
    <col min="15116" max="15119" width="12.140625" style="24" customWidth="1"/>
    <col min="15120" max="15120" width="11" style="24" customWidth="1"/>
    <col min="15121" max="15356" width="11.42578125" style="24"/>
    <col min="15357" max="15357" width="5.28515625" style="24" customWidth="1"/>
    <col min="15358" max="15358" width="10.85546875" style="24" customWidth="1"/>
    <col min="15359" max="15360" width="13.7109375" style="24" customWidth="1"/>
    <col min="15361" max="15361" width="12.140625" style="24" customWidth="1"/>
    <col min="15362" max="15362" width="10.7109375" style="24" customWidth="1"/>
    <col min="15363" max="15363" width="9.5703125" style="24" customWidth="1"/>
    <col min="15364" max="15364" width="10.85546875" style="24" customWidth="1"/>
    <col min="15365" max="15365" width="9.140625" style="24" customWidth="1"/>
    <col min="15366" max="15366" width="10.85546875" style="24" customWidth="1"/>
    <col min="15367" max="15367" width="11" style="24" customWidth="1"/>
    <col min="15368" max="15368" width="14.7109375" style="24" customWidth="1"/>
    <col min="15369" max="15369" width="12" style="24" customWidth="1"/>
    <col min="15370" max="15370" width="6.7109375" style="24" customWidth="1"/>
    <col min="15371" max="15371" width="2" style="24" customWidth="1"/>
    <col min="15372" max="15375" width="12.140625" style="24" customWidth="1"/>
    <col min="15376" max="15376" width="11" style="24" customWidth="1"/>
    <col min="15377" max="15612" width="11.42578125" style="24"/>
    <col min="15613" max="15613" width="5.28515625" style="24" customWidth="1"/>
    <col min="15614" max="15614" width="10.85546875" style="24" customWidth="1"/>
    <col min="15615" max="15616" width="13.7109375" style="24" customWidth="1"/>
    <col min="15617" max="15617" width="12.140625" style="24" customWidth="1"/>
    <col min="15618" max="15618" width="10.7109375" style="24" customWidth="1"/>
    <col min="15619" max="15619" width="9.5703125" style="24" customWidth="1"/>
    <col min="15620" max="15620" width="10.85546875" style="24" customWidth="1"/>
    <col min="15621" max="15621" width="9.140625" style="24" customWidth="1"/>
    <col min="15622" max="15622" width="10.85546875" style="24" customWidth="1"/>
    <col min="15623" max="15623" width="11" style="24" customWidth="1"/>
    <col min="15624" max="15624" width="14.7109375" style="24" customWidth="1"/>
    <col min="15625" max="15625" width="12" style="24" customWidth="1"/>
    <col min="15626" max="15626" width="6.7109375" style="24" customWidth="1"/>
    <col min="15627" max="15627" width="2" style="24" customWidth="1"/>
    <col min="15628" max="15631" width="12.140625" style="24" customWidth="1"/>
    <col min="15632" max="15632" width="11" style="24" customWidth="1"/>
    <col min="15633" max="15868" width="11.42578125" style="24"/>
    <col min="15869" max="15869" width="5.28515625" style="24" customWidth="1"/>
    <col min="15870" max="15870" width="10.85546875" style="24" customWidth="1"/>
    <col min="15871" max="15872" width="13.7109375" style="24" customWidth="1"/>
    <col min="15873" max="15873" width="12.140625" style="24" customWidth="1"/>
    <col min="15874" max="15874" width="10.7109375" style="24" customWidth="1"/>
    <col min="15875" max="15875" width="9.5703125" style="24" customWidth="1"/>
    <col min="15876" max="15876" width="10.85546875" style="24" customWidth="1"/>
    <col min="15877" max="15877" width="9.140625" style="24" customWidth="1"/>
    <col min="15878" max="15878" width="10.85546875" style="24" customWidth="1"/>
    <col min="15879" max="15879" width="11" style="24" customWidth="1"/>
    <col min="15880" max="15880" width="14.7109375" style="24" customWidth="1"/>
    <col min="15881" max="15881" width="12" style="24" customWidth="1"/>
    <col min="15882" max="15882" width="6.7109375" style="24" customWidth="1"/>
    <col min="15883" max="15883" width="2" style="24" customWidth="1"/>
    <col min="15884" max="15887" width="12.140625" style="24" customWidth="1"/>
    <col min="15888" max="15888" width="11" style="24" customWidth="1"/>
    <col min="15889" max="16124" width="11.42578125" style="24"/>
    <col min="16125" max="16125" width="5.28515625" style="24" customWidth="1"/>
    <col min="16126" max="16126" width="10.85546875" style="24" customWidth="1"/>
    <col min="16127" max="16128" width="13.7109375" style="24" customWidth="1"/>
    <col min="16129" max="16129" width="12.140625" style="24" customWidth="1"/>
    <col min="16130" max="16130" width="10.7109375" style="24" customWidth="1"/>
    <col min="16131" max="16131" width="9.5703125" style="24" customWidth="1"/>
    <col min="16132" max="16132" width="10.85546875" style="24" customWidth="1"/>
    <col min="16133" max="16133" width="9.140625" style="24" customWidth="1"/>
    <col min="16134" max="16134" width="10.85546875" style="24" customWidth="1"/>
    <col min="16135" max="16135" width="11" style="24" customWidth="1"/>
    <col min="16136" max="16136" width="14.7109375" style="24" customWidth="1"/>
    <col min="16137" max="16137" width="12" style="24" customWidth="1"/>
    <col min="16138" max="16138" width="6.7109375" style="24" customWidth="1"/>
    <col min="16139" max="16139" width="2" style="24" customWidth="1"/>
    <col min="16140" max="16143" width="12.140625" style="24" customWidth="1"/>
    <col min="16144" max="16144" width="11" style="24" customWidth="1"/>
    <col min="16145" max="16384" width="11.42578125" style="24"/>
  </cols>
  <sheetData>
    <row r="1" spans="1:20" ht="49.5" customHeight="1" x14ac:dyDescent="0.3">
      <c r="D1" s="3"/>
      <c r="E1" s="17"/>
      <c r="G1" s="3"/>
      <c r="H1" s="17"/>
      <c r="J1" s="3"/>
      <c r="K1" s="17"/>
      <c r="L1" s="17"/>
      <c r="M1" s="17"/>
      <c r="P1" s="17"/>
      <c r="R1" s="3"/>
      <c r="S1" s="3"/>
    </row>
    <row r="2" spans="1:20" ht="25.5" customHeight="1" x14ac:dyDescent="0.2">
      <c r="B2" s="23"/>
      <c r="C2" s="7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0" ht="41.25" customHeight="1" x14ac:dyDescent="0.2">
      <c r="B3" s="106" t="s">
        <v>90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5"/>
    </row>
    <row r="4" spans="1:20" ht="17.25" customHeight="1" x14ac:dyDescent="0.2">
      <c r="B4" s="108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20" ht="68.25" customHeight="1" x14ac:dyDescent="0.2">
      <c r="A5" s="85" t="s">
        <v>11</v>
      </c>
      <c r="B5" s="56" t="s">
        <v>11</v>
      </c>
      <c r="C5" s="80" t="s">
        <v>64</v>
      </c>
      <c r="D5" s="81" t="s">
        <v>65</v>
      </c>
      <c r="E5" s="81" t="s">
        <v>66</v>
      </c>
      <c r="F5" s="81" t="s">
        <v>67</v>
      </c>
      <c r="G5" s="81" t="s">
        <v>68</v>
      </c>
      <c r="H5" s="81" t="s">
        <v>69</v>
      </c>
      <c r="I5" s="81" t="s">
        <v>70</v>
      </c>
      <c r="J5" s="81" t="s">
        <v>71</v>
      </c>
      <c r="K5" s="82" t="s">
        <v>72</v>
      </c>
      <c r="L5" s="83" t="s">
        <v>73</v>
      </c>
      <c r="M5" s="83" t="s">
        <v>49</v>
      </c>
      <c r="N5" s="115" t="s">
        <v>16</v>
      </c>
      <c r="O5" s="110" t="s">
        <v>11</v>
      </c>
      <c r="P5" s="93" t="s">
        <v>0</v>
      </c>
      <c r="Q5" s="113" t="s">
        <v>15</v>
      </c>
      <c r="R5" s="113" t="s">
        <v>13</v>
      </c>
      <c r="S5" s="113" t="s">
        <v>14</v>
      </c>
      <c r="T5" s="63" t="s">
        <v>74</v>
      </c>
    </row>
    <row r="6" spans="1:20" ht="16.5" customHeight="1" x14ac:dyDescent="0.2">
      <c r="A6" s="86"/>
      <c r="B6" s="57"/>
      <c r="C6" s="75"/>
      <c r="D6" s="4"/>
      <c r="E6" s="4"/>
      <c r="F6" s="4"/>
      <c r="G6" s="4"/>
      <c r="H6" s="4"/>
      <c r="I6" s="4"/>
      <c r="J6" s="4"/>
      <c r="K6" s="5"/>
      <c r="L6" s="5"/>
      <c r="M6" s="5"/>
      <c r="N6" s="116"/>
      <c r="O6" s="111"/>
      <c r="P6" s="6"/>
      <c r="Q6" s="114"/>
      <c r="R6" s="114"/>
      <c r="S6" s="114"/>
      <c r="T6" s="64"/>
    </row>
    <row r="7" spans="1:20" ht="10.5" customHeight="1" x14ac:dyDescent="0.2">
      <c r="A7" s="7"/>
      <c r="B7" s="7"/>
      <c r="C7" s="76"/>
      <c r="D7" s="8"/>
      <c r="E7" s="8"/>
      <c r="F7" s="8"/>
      <c r="G7" s="8"/>
      <c r="H7" s="8"/>
      <c r="I7" s="8"/>
      <c r="J7" s="8"/>
      <c r="K7" s="9"/>
      <c r="L7" s="9"/>
      <c r="M7" s="9"/>
      <c r="N7" s="117"/>
      <c r="O7" s="112"/>
      <c r="P7" s="10"/>
      <c r="Q7" s="11">
        <v>0.15</v>
      </c>
      <c r="R7" s="11">
        <v>7.5999999999999998E-2</v>
      </c>
      <c r="S7" s="11">
        <v>0.08</v>
      </c>
      <c r="T7" s="11">
        <v>0.30599999999999999</v>
      </c>
    </row>
    <row r="8" spans="1:20" ht="16.5" customHeight="1" x14ac:dyDescent="0.25">
      <c r="A8" s="87" t="s">
        <v>50</v>
      </c>
      <c r="B8" s="1">
        <v>2</v>
      </c>
      <c r="C8" s="77">
        <v>621990</v>
      </c>
      <c r="D8" s="28">
        <v>2341657</v>
      </c>
      <c r="E8" s="28">
        <f>C8+D8</f>
        <v>2963647</v>
      </c>
      <c r="F8" s="28">
        <v>0</v>
      </c>
      <c r="G8" s="28">
        <v>0</v>
      </c>
      <c r="H8" s="28">
        <v>133728</v>
      </c>
      <c r="I8" s="28">
        <v>102241</v>
      </c>
      <c r="J8" s="28">
        <v>224812</v>
      </c>
      <c r="K8" s="28">
        <v>20371</v>
      </c>
      <c r="L8" s="28">
        <v>0</v>
      </c>
      <c r="M8" s="28">
        <v>0</v>
      </c>
      <c r="N8" s="60">
        <f t="shared" ref="N8:N13" si="0">C8+D8+E8+F8+G8+H8+I8+J8+K8+L8+M8</f>
        <v>6408446</v>
      </c>
      <c r="O8" s="1">
        <v>2</v>
      </c>
      <c r="P8" s="13">
        <f t="shared" ref="P8:P13" si="1">C8+D8+G8+K8</f>
        <v>2984018</v>
      </c>
      <c r="Q8" s="12">
        <f>ROUND(P8*0.15,0)</f>
        <v>447603</v>
      </c>
      <c r="R8" s="12">
        <f>ROUND(P8*0.076,0)</f>
        <v>226785</v>
      </c>
      <c r="S8" s="12">
        <f>ROUND(P8*0.08,0)</f>
        <v>238721</v>
      </c>
      <c r="T8" s="21">
        <f t="shared" ref="T8:T13" si="2">Q8+R8+S8</f>
        <v>913109</v>
      </c>
    </row>
    <row r="9" spans="1:20" ht="16.5" customHeight="1" x14ac:dyDescent="0.25">
      <c r="A9" s="88" t="s">
        <v>12</v>
      </c>
      <c r="B9" s="22" t="s">
        <v>12</v>
      </c>
      <c r="C9" s="77">
        <v>656719</v>
      </c>
      <c r="D9" s="28">
        <v>1930933</v>
      </c>
      <c r="E9" s="28">
        <v>0</v>
      </c>
      <c r="F9" s="28">
        <f>ROUND((C9+D9)/2,0)</f>
        <v>1293826</v>
      </c>
      <c r="G9" s="28">
        <v>27945</v>
      </c>
      <c r="H9" s="28">
        <v>141194</v>
      </c>
      <c r="I9" s="28">
        <v>102651</v>
      </c>
      <c r="J9" s="28">
        <v>225642</v>
      </c>
      <c r="K9" s="28">
        <v>20371</v>
      </c>
      <c r="L9" s="28">
        <v>0</v>
      </c>
      <c r="M9" s="28">
        <v>0</v>
      </c>
      <c r="N9" s="60">
        <f t="shared" si="0"/>
        <v>4399281</v>
      </c>
      <c r="O9" s="22" t="s">
        <v>12</v>
      </c>
      <c r="P9" s="13">
        <f t="shared" si="1"/>
        <v>2635968</v>
      </c>
      <c r="Q9" s="12">
        <f t="shared" ref="Q9:Q40" si="3">ROUND(P9*0.15,0)</f>
        <v>395395</v>
      </c>
      <c r="R9" s="12">
        <f t="shared" ref="R9:R40" si="4">ROUND(P9*0.076,0)</f>
        <v>200334</v>
      </c>
      <c r="S9" s="12">
        <f t="shared" ref="S9:S40" si="5">ROUND(P9*0.08,0)</f>
        <v>210877</v>
      </c>
      <c r="T9" s="21">
        <f t="shared" si="2"/>
        <v>806606</v>
      </c>
    </row>
    <row r="10" spans="1:20" ht="16.5" customHeight="1" x14ac:dyDescent="0.25">
      <c r="A10" s="88" t="s">
        <v>51</v>
      </c>
      <c r="B10" s="22" t="s">
        <v>22</v>
      </c>
      <c r="C10" s="77">
        <v>656719</v>
      </c>
      <c r="D10" s="28">
        <v>1930933</v>
      </c>
      <c r="E10" s="28">
        <v>0</v>
      </c>
      <c r="F10" s="28">
        <v>0</v>
      </c>
      <c r="G10" s="28">
        <v>27945</v>
      </c>
      <c r="H10" s="28">
        <v>141194</v>
      </c>
      <c r="I10" s="28">
        <v>102651</v>
      </c>
      <c r="J10" s="28">
        <v>225642</v>
      </c>
      <c r="K10" s="28">
        <v>20371</v>
      </c>
      <c r="L10" s="28">
        <v>525380</v>
      </c>
      <c r="M10" s="28">
        <v>0</v>
      </c>
      <c r="N10" s="60">
        <f t="shared" si="0"/>
        <v>3630835</v>
      </c>
      <c r="O10" s="22" t="s">
        <v>22</v>
      </c>
      <c r="P10" s="13">
        <f t="shared" si="1"/>
        <v>2635968</v>
      </c>
      <c r="Q10" s="12">
        <f t="shared" si="3"/>
        <v>395395</v>
      </c>
      <c r="R10" s="12">
        <f t="shared" si="4"/>
        <v>200334</v>
      </c>
      <c r="S10" s="12">
        <f t="shared" si="5"/>
        <v>210877</v>
      </c>
      <c r="T10" s="21">
        <f t="shared" si="2"/>
        <v>806606</v>
      </c>
    </row>
    <row r="11" spans="1:20" ht="16.5" customHeight="1" x14ac:dyDescent="0.25">
      <c r="A11" s="88" t="s">
        <v>51</v>
      </c>
      <c r="B11" s="22" t="s">
        <v>23</v>
      </c>
      <c r="C11" s="77">
        <v>619563</v>
      </c>
      <c r="D11" s="28">
        <v>1873426</v>
      </c>
      <c r="E11" s="28">
        <v>0</v>
      </c>
      <c r="F11" s="28">
        <v>0</v>
      </c>
      <c r="G11" s="28">
        <v>27945</v>
      </c>
      <c r="H11" s="28">
        <v>133206</v>
      </c>
      <c r="I11" s="28">
        <v>105363</v>
      </c>
      <c r="J11" s="28">
        <v>230891</v>
      </c>
      <c r="K11" s="28">
        <v>20371</v>
      </c>
      <c r="L11" s="28">
        <v>495647</v>
      </c>
      <c r="M11" s="28">
        <v>0</v>
      </c>
      <c r="N11" s="60">
        <f t="shared" si="0"/>
        <v>3506412</v>
      </c>
      <c r="O11" s="22" t="s">
        <v>23</v>
      </c>
      <c r="P11" s="13">
        <f t="shared" si="1"/>
        <v>2541305</v>
      </c>
      <c r="Q11" s="12">
        <f t="shared" si="3"/>
        <v>381196</v>
      </c>
      <c r="R11" s="12">
        <f t="shared" si="4"/>
        <v>193139</v>
      </c>
      <c r="S11" s="12">
        <f t="shared" si="5"/>
        <v>203304</v>
      </c>
      <c r="T11" s="21">
        <f t="shared" si="2"/>
        <v>777639</v>
      </c>
    </row>
    <row r="12" spans="1:20" ht="16.5" customHeight="1" x14ac:dyDescent="0.25">
      <c r="A12" s="88" t="s">
        <v>51</v>
      </c>
      <c r="B12" s="22" t="s">
        <v>24</v>
      </c>
      <c r="C12" s="77">
        <v>584515</v>
      </c>
      <c r="D12" s="28">
        <v>1610165</v>
      </c>
      <c r="E12" s="28">
        <v>0</v>
      </c>
      <c r="F12" s="28">
        <v>0</v>
      </c>
      <c r="G12" s="28">
        <v>27945</v>
      </c>
      <c r="H12" s="28">
        <v>125671</v>
      </c>
      <c r="I12" s="28">
        <v>108120</v>
      </c>
      <c r="J12" s="28">
        <v>236161</v>
      </c>
      <c r="K12" s="28">
        <v>20371</v>
      </c>
      <c r="L12" s="28">
        <v>494041</v>
      </c>
      <c r="M12" s="28">
        <v>0</v>
      </c>
      <c r="N12" s="60">
        <f t="shared" si="0"/>
        <v>3206989</v>
      </c>
      <c r="O12" s="22" t="s">
        <v>24</v>
      </c>
      <c r="P12" s="13">
        <f t="shared" si="1"/>
        <v>2242996</v>
      </c>
      <c r="Q12" s="12">
        <f t="shared" si="3"/>
        <v>336449</v>
      </c>
      <c r="R12" s="12">
        <f t="shared" si="4"/>
        <v>170468</v>
      </c>
      <c r="S12" s="12">
        <f t="shared" si="5"/>
        <v>179440</v>
      </c>
      <c r="T12" s="21">
        <f t="shared" si="2"/>
        <v>686357</v>
      </c>
    </row>
    <row r="13" spans="1:20" ht="16.5" customHeight="1" x14ac:dyDescent="0.25">
      <c r="A13" s="88" t="s">
        <v>52</v>
      </c>
      <c r="B13" s="22" t="s">
        <v>25</v>
      </c>
      <c r="C13" s="77">
        <v>551386</v>
      </c>
      <c r="D13" s="28">
        <v>1360713</v>
      </c>
      <c r="E13" s="28">
        <v>0</v>
      </c>
      <c r="F13" s="28">
        <v>0</v>
      </c>
      <c r="G13" s="28">
        <v>32136</v>
      </c>
      <c r="H13" s="28">
        <v>118549</v>
      </c>
      <c r="I13" s="28">
        <v>100595</v>
      </c>
      <c r="J13" s="28">
        <v>263973</v>
      </c>
      <c r="K13" s="28">
        <v>20371</v>
      </c>
      <c r="L13" s="28">
        <v>441104</v>
      </c>
      <c r="M13" s="28">
        <v>0</v>
      </c>
      <c r="N13" s="60">
        <f t="shared" si="0"/>
        <v>2888827</v>
      </c>
      <c r="O13" s="22" t="s">
        <v>25</v>
      </c>
      <c r="P13" s="13">
        <f t="shared" si="1"/>
        <v>1964606</v>
      </c>
      <c r="Q13" s="12">
        <f t="shared" si="3"/>
        <v>294691</v>
      </c>
      <c r="R13" s="12">
        <f t="shared" si="4"/>
        <v>149310</v>
      </c>
      <c r="S13" s="12">
        <f t="shared" si="5"/>
        <v>157168</v>
      </c>
      <c r="T13" s="21">
        <f t="shared" si="2"/>
        <v>601169</v>
      </c>
    </row>
    <row r="14" spans="1:20" s="73" customFormat="1" ht="3.75" customHeight="1" x14ac:dyDescent="0.25">
      <c r="A14" s="94"/>
      <c r="B14" s="95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96"/>
      <c r="O14" s="95"/>
      <c r="P14" s="97"/>
      <c r="Q14" s="98"/>
      <c r="R14" s="98"/>
      <c r="S14" s="98"/>
      <c r="T14" s="99"/>
    </row>
    <row r="15" spans="1:20" ht="16.5" customHeight="1" x14ac:dyDescent="0.25">
      <c r="A15" s="88" t="s">
        <v>53</v>
      </c>
      <c r="B15" s="22" t="s">
        <v>26</v>
      </c>
      <c r="C15" s="77">
        <v>515260</v>
      </c>
      <c r="D15" s="28">
        <v>1034524</v>
      </c>
      <c r="E15" s="28">
        <v>0</v>
      </c>
      <c r="F15" s="28">
        <v>0</v>
      </c>
      <c r="G15" s="28">
        <v>32579</v>
      </c>
      <c r="H15" s="28">
        <v>110781</v>
      </c>
      <c r="I15" s="28">
        <v>76060</v>
      </c>
      <c r="J15" s="28">
        <v>184541</v>
      </c>
      <c r="K15" s="28">
        <v>20653</v>
      </c>
      <c r="L15" s="28">
        <v>408050</v>
      </c>
      <c r="M15" s="28">
        <v>0</v>
      </c>
      <c r="N15" s="60">
        <f t="shared" ref="N15:N40" si="6">C15+D15+E15+F15+G15+H15+I15+J15+K15+L15+M15</f>
        <v>2382448</v>
      </c>
      <c r="O15" s="22" t="s">
        <v>26</v>
      </c>
      <c r="P15" s="13">
        <f t="shared" ref="P15:P40" si="7">C15+D15+G15+K15</f>
        <v>1603016</v>
      </c>
      <c r="Q15" s="12">
        <f t="shared" si="3"/>
        <v>240452</v>
      </c>
      <c r="R15" s="12">
        <f t="shared" si="4"/>
        <v>121829</v>
      </c>
      <c r="S15" s="12">
        <f t="shared" si="5"/>
        <v>128241</v>
      </c>
      <c r="T15" s="21">
        <f t="shared" ref="T15:T40" si="8">Q15+R15+S15</f>
        <v>490522</v>
      </c>
    </row>
    <row r="16" spans="1:20" ht="16.5" customHeight="1" x14ac:dyDescent="0.25">
      <c r="A16" s="88" t="s">
        <v>60</v>
      </c>
      <c r="B16" s="22" t="s">
        <v>27</v>
      </c>
      <c r="C16" s="77">
        <v>477052</v>
      </c>
      <c r="D16" s="28">
        <v>794300</v>
      </c>
      <c r="E16" s="28">
        <v>0</v>
      </c>
      <c r="F16" s="28">
        <v>0</v>
      </c>
      <c r="G16" s="28">
        <v>32579</v>
      </c>
      <c r="H16" s="28">
        <v>102566</v>
      </c>
      <c r="I16" s="28">
        <v>58032</v>
      </c>
      <c r="J16" s="28">
        <v>140759</v>
      </c>
      <c r="K16" s="28">
        <v>20653</v>
      </c>
      <c r="L16" s="28">
        <v>365974</v>
      </c>
      <c r="M16" s="28">
        <v>0</v>
      </c>
      <c r="N16" s="60">
        <f t="shared" si="6"/>
        <v>1991915</v>
      </c>
      <c r="O16" s="22" t="s">
        <v>27</v>
      </c>
      <c r="P16" s="13">
        <f t="shared" si="7"/>
        <v>1324584</v>
      </c>
      <c r="Q16" s="12">
        <f t="shared" si="3"/>
        <v>198688</v>
      </c>
      <c r="R16" s="12">
        <f t="shared" si="4"/>
        <v>100668</v>
      </c>
      <c r="S16" s="12">
        <f t="shared" si="5"/>
        <v>105967</v>
      </c>
      <c r="T16" s="21">
        <f t="shared" si="8"/>
        <v>405323</v>
      </c>
    </row>
    <row r="17" spans="1:20" ht="16.5" customHeight="1" x14ac:dyDescent="0.25">
      <c r="A17" s="89" t="s">
        <v>61</v>
      </c>
      <c r="B17" s="22" t="s">
        <v>27</v>
      </c>
      <c r="C17" s="77">
        <v>477052</v>
      </c>
      <c r="D17" s="28">
        <v>794300</v>
      </c>
      <c r="E17" s="28">
        <v>0</v>
      </c>
      <c r="F17" s="28">
        <v>0</v>
      </c>
      <c r="G17" s="28">
        <v>32579</v>
      </c>
      <c r="H17" s="28">
        <v>102566</v>
      </c>
      <c r="I17" s="28">
        <v>58032</v>
      </c>
      <c r="J17" s="28">
        <v>140759</v>
      </c>
      <c r="K17" s="28">
        <v>20653</v>
      </c>
      <c r="L17" s="28">
        <v>0</v>
      </c>
      <c r="M17" s="28">
        <v>182987</v>
      </c>
      <c r="N17" s="60">
        <f t="shared" si="6"/>
        <v>1808928</v>
      </c>
      <c r="O17" s="29" t="s">
        <v>27</v>
      </c>
      <c r="P17" s="13">
        <f t="shared" si="7"/>
        <v>1324584</v>
      </c>
      <c r="Q17" s="12">
        <f t="shared" si="3"/>
        <v>198688</v>
      </c>
      <c r="R17" s="12">
        <f t="shared" si="4"/>
        <v>100668</v>
      </c>
      <c r="S17" s="12">
        <f t="shared" si="5"/>
        <v>105967</v>
      </c>
      <c r="T17" s="21">
        <f t="shared" si="8"/>
        <v>405323</v>
      </c>
    </row>
    <row r="18" spans="1:20" ht="16.5" customHeight="1" x14ac:dyDescent="0.25">
      <c r="A18" s="88" t="s">
        <v>62</v>
      </c>
      <c r="B18" s="22" t="s">
        <v>28</v>
      </c>
      <c r="C18" s="77">
        <v>441671</v>
      </c>
      <c r="D18" s="28">
        <v>610324</v>
      </c>
      <c r="E18" s="28">
        <v>0</v>
      </c>
      <c r="F18" s="28">
        <v>0</v>
      </c>
      <c r="G18" s="28">
        <v>32579</v>
      </c>
      <c r="H18" s="28">
        <v>94959</v>
      </c>
      <c r="I18" s="28">
        <v>44236</v>
      </c>
      <c r="J18" s="28">
        <v>107315</v>
      </c>
      <c r="K18" s="28">
        <v>20653</v>
      </c>
      <c r="L18" s="28">
        <v>331191</v>
      </c>
      <c r="M18" s="28">
        <v>0</v>
      </c>
      <c r="N18" s="60">
        <f t="shared" si="6"/>
        <v>1682928</v>
      </c>
      <c r="O18" s="22" t="s">
        <v>28</v>
      </c>
      <c r="P18" s="13">
        <f t="shared" si="7"/>
        <v>1105227</v>
      </c>
      <c r="Q18" s="12">
        <f t="shared" si="3"/>
        <v>165784</v>
      </c>
      <c r="R18" s="12">
        <f t="shared" si="4"/>
        <v>83997</v>
      </c>
      <c r="S18" s="12">
        <f t="shared" si="5"/>
        <v>88418</v>
      </c>
      <c r="T18" s="21">
        <f t="shared" si="8"/>
        <v>338199</v>
      </c>
    </row>
    <row r="19" spans="1:20" ht="16.5" customHeight="1" x14ac:dyDescent="0.25">
      <c r="A19" s="89" t="s">
        <v>61</v>
      </c>
      <c r="B19" s="22" t="s">
        <v>28</v>
      </c>
      <c r="C19" s="77">
        <v>441671</v>
      </c>
      <c r="D19" s="28">
        <v>610324</v>
      </c>
      <c r="E19" s="28">
        <v>0</v>
      </c>
      <c r="F19" s="28">
        <v>0</v>
      </c>
      <c r="G19" s="28">
        <v>32579</v>
      </c>
      <c r="H19" s="28">
        <v>94959</v>
      </c>
      <c r="I19" s="28">
        <v>44236</v>
      </c>
      <c r="J19" s="28">
        <v>107315</v>
      </c>
      <c r="K19" s="28">
        <v>20653</v>
      </c>
      <c r="L19" s="28">
        <v>0</v>
      </c>
      <c r="M19" s="28">
        <v>165594</v>
      </c>
      <c r="N19" s="60">
        <f t="shared" si="6"/>
        <v>1517331</v>
      </c>
      <c r="O19" s="29" t="s">
        <v>28</v>
      </c>
      <c r="P19" s="13">
        <f t="shared" si="7"/>
        <v>1105227</v>
      </c>
      <c r="Q19" s="12">
        <f t="shared" si="3"/>
        <v>165784</v>
      </c>
      <c r="R19" s="12">
        <f t="shared" si="4"/>
        <v>83997</v>
      </c>
      <c r="S19" s="12">
        <f t="shared" si="5"/>
        <v>88418</v>
      </c>
      <c r="T19" s="21">
        <f t="shared" si="8"/>
        <v>338199</v>
      </c>
    </row>
    <row r="20" spans="1:20" ht="16.5" customHeight="1" x14ac:dyDescent="0.25">
      <c r="A20" s="88" t="s">
        <v>54</v>
      </c>
      <c r="B20" s="22" t="s">
        <v>29</v>
      </c>
      <c r="C20" s="77">
        <v>441671</v>
      </c>
      <c r="D20" s="28">
        <v>610324</v>
      </c>
      <c r="E20" s="28">
        <v>0</v>
      </c>
      <c r="F20" s="28">
        <v>0</v>
      </c>
      <c r="G20" s="28">
        <v>32579</v>
      </c>
      <c r="H20" s="28">
        <v>94959</v>
      </c>
      <c r="I20" s="28">
        <v>44236</v>
      </c>
      <c r="J20" s="28">
        <v>107315</v>
      </c>
      <c r="K20" s="28">
        <v>20653</v>
      </c>
      <c r="L20" s="28">
        <v>0</v>
      </c>
      <c r="M20" s="28">
        <v>0</v>
      </c>
      <c r="N20" s="60">
        <f t="shared" si="6"/>
        <v>1351737</v>
      </c>
      <c r="O20" s="22" t="s">
        <v>29</v>
      </c>
      <c r="P20" s="13">
        <f t="shared" si="7"/>
        <v>1105227</v>
      </c>
      <c r="Q20" s="12">
        <f t="shared" si="3"/>
        <v>165784</v>
      </c>
      <c r="R20" s="12">
        <f t="shared" si="4"/>
        <v>83997</v>
      </c>
      <c r="S20" s="12">
        <f t="shared" si="5"/>
        <v>88418</v>
      </c>
      <c r="T20" s="21">
        <f t="shared" si="8"/>
        <v>338199</v>
      </c>
    </row>
    <row r="21" spans="1:20" ht="16.5" customHeight="1" x14ac:dyDescent="0.25">
      <c r="A21" s="88" t="s">
        <v>63</v>
      </c>
      <c r="B21" s="22" t="s">
        <v>30</v>
      </c>
      <c r="C21" s="77">
        <v>408984</v>
      </c>
      <c r="D21" s="28">
        <v>461338</v>
      </c>
      <c r="E21" s="28">
        <v>0</v>
      </c>
      <c r="F21" s="28">
        <v>0</v>
      </c>
      <c r="G21" s="28">
        <v>32579</v>
      </c>
      <c r="H21" s="28">
        <v>87932</v>
      </c>
      <c r="I21" s="28">
        <v>33083</v>
      </c>
      <c r="J21" s="28">
        <v>80203</v>
      </c>
      <c r="K21" s="28">
        <v>20653</v>
      </c>
      <c r="L21" s="28">
        <v>299716</v>
      </c>
      <c r="M21" s="28">
        <v>0</v>
      </c>
      <c r="N21" s="60">
        <f t="shared" si="6"/>
        <v>1424488</v>
      </c>
      <c r="O21" s="22" t="s">
        <v>30</v>
      </c>
      <c r="P21" s="13">
        <f t="shared" si="7"/>
        <v>923554</v>
      </c>
      <c r="Q21" s="12">
        <f t="shared" si="3"/>
        <v>138533</v>
      </c>
      <c r="R21" s="12">
        <f t="shared" si="4"/>
        <v>70190</v>
      </c>
      <c r="S21" s="12">
        <f t="shared" si="5"/>
        <v>73884</v>
      </c>
      <c r="T21" s="21">
        <f t="shared" si="8"/>
        <v>282607</v>
      </c>
    </row>
    <row r="22" spans="1:20" ht="16.5" customHeight="1" x14ac:dyDescent="0.25">
      <c r="A22" s="89" t="s">
        <v>61</v>
      </c>
      <c r="B22" s="22" t="s">
        <v>30</v>
      </c>
      <c r="C22" s="77">
        <v>408984</v>
      </c>
      <c r="D22" s="28">
        <v>461338</v>
      </c>
      <c r="E22" s="28">
        <v>0</v>
      </c>
      <c r="F22" s="28">
        <v>0</v>
      </c>
      <c r="G22" s="28">
        <v>32579</v>
      </c>
      <c r="H22" s="28">
        <v>87932</v>
      </c>
      <c r="I22" s="28">
        <v>33083</v>
      </c>
      <c r="J22" s="28">
        <v>80203</v>
      </c>
      <c r="K22" s="28">
        <v>20653</v>
      </c>
      <c r="L22" s="28">
        <v>0</v>
      </c>
      <c r="M22" s="28">
        <v>149859</v>
      </c>
      <c r="N22" s="60">
        <f t="shared" si="6"/>
        <v>1274631</v>
      </c>
      <c r="O22" s="29" t="s">
        <v>30</v>
      </c>
      <c r="P22" s="13">
        <f t="shared" si="7"/>
        <v>923554</v>
      </c>
      <c r="Q22" s="12">
        <f t="shared" si="3"/>
        <v>138533</v>
      </c>
      <c r="R22" s="12">
        <f t="shared" si="4"/>
        <v>70190</v>
      </c>
      <c r="S22" s="12">
        <f t="shared" si="5"/>
        <v>73884</v>
      </c>
      <c r="T22" s="21">
        <f t="shared" si="8"/>
        <v>282607</v>
      </c>
    </row>
    <row r="23" spans="1:20" ht="16.5" customHeight="1" x14ac:dyDescent="0.25">
      <c r="A23" s="88" t="s">
        <v>54</v>
      </c>
      <c r="B23" s="22" t="s">
        <v>31</v>
      </c>
      <c r="C23" s="77">
        <v>408984</v>
      </c>
      <c r="D23" s="28">
        <v>461338</v>
      </c>
      <c r="E23" s="28">
        <v>0</v>
      </c>
      <c r="F23" s="28">
        <v>0</v>
      </c>
      <c r="G23" s="28">
        <v>32579</v>
      </c>
      <c r="H23" s="28">
        <v>87932</v>
      </c>
      <c r="I23" s="28">
        <v>33083</v>
      </c>
      <c r="J23" s="28">
        <v>80203</v>
      </c>
      <c r="K23" s="28">
        <v>20653</v>
      </c>
      <c r="L23" s="28">
        <v>0</v>
      </c>
      <c r="M23" s="28">
        <v>0</v>
      </c>
      <c r="N23" s="60">
        <f t="shared" si="6"/>
        <v>1124772</v>
      </c>
      <c r="O23" s="22" t="s">
        <v>31</v>
      </c>
      <c r="P23" s="13">
        <f t="shared" si="7"/>
        <v>923554</v>
      </c>
      <c r="Q23" s="12">
        <f t="shared" si="3"/>
        <v>138533</v>
      </c>
      <c r="R23" s="12">
        <f t="shared" si="4"/>
        <v>70190</v>
      </c>
      <c r="S23" s="12">
        <f t="shared" si="5"/>
        <v>73884</v>
      </c>
      <c r="T23" s="21">
        <f t="shared" si="8"/>
        <v>282607</v>
      </c>
    </row>
    <row r="24" spans="1:20" ht="15.75" customHeight="1" x14ac:dyDescent="0.25">
      <c r="A24" s="88" t="s">
        <v>63</v>
      </c>
      <c r="B24" s="22" t="s">
        <v>32</v>
      </c>
      <c r="C24" s="77">
        <v>378715</v>
      </c>
      <c r="D24" s="28">
        <v>348592</v>
      </c>
      <c r="E24" s="28">
        <v>0</v>
      </c>
      <c r="F24" s="28">
        <v>0</v>
      </c>
      <c r="G24" s="28">
        <v>32579</v>
      </c>
      <c r="H24" s="28">
        <v>81424</v>
      </c>
      <c r="I24" s="28">
        <v>24627</v>
      </c>
      <c r="J24" s="28">
        <v>59778</v>
      </c>
      <c r="K24" s="28">
        <v>20653</v>
      </c>
      <c r="L24" s="28">
        <v>271241</v>
      </c>
      <c r="M24" s="28">
        <v>0</v>
      </c>
      <c r="N24" s="60">
        <f t="shared" si="6"/>
        <v>1217609</v>
      </c>
      <c r="O24" s="22" t="s">
        <v>32</v>
      </c>
      <c r="P24" s="13">
        <f t="shared" si="7"/>
        <v>780539</v>
      </c>
      <c r="Q24" s="12">
        <f t="shared" si="3"/>
        <v>117081</v>
      </c>
      <c r="R24" s="12">
        <f t="shared" si="4"/>
        <v>59321</v>
      </c>
      <c r="S24" s="12">
        <f t="shared" si="5"/>
        <v>62443</v>
      </c>
      <c r="T24" s="21">
        <f t="shared" si="8"/>
        <v>238845</v>
      </c>
    </row>
    <row r="25" spans="1:20" ht="15.75" customHeight="1" x14ac:dyDescent="0.25">
      <c r="A25" s="89" t="s">
        <v>61</v>
      </c>
      <c r="B25" s="22" t="s">
        <v>32</v>
      </c>
      <c r="C25" s="77">
        <v>378715</v>
      </c>
      <c r="D25" s="28">
        <v>348592</v>
      </c>
      <c r="E25" s="28">
        <v>0</v>
      </c>
      <c r="F25" s="28">
        <v>0</v>
      </c>
      <c r="G25" s="28">
        <v>32579</v>
      </c>
      <c r="H25" s="28">
        <v>81424</v>
      </c>
      <c r="I25" s="28">
        <v>24627</v>
      </c>
      <c r="J25" s="28">
        <v>59778</v>
      </c>
      <c r="K25" s="28">
        <v>20653</v>
      </c>
      <c r="L25" s="28">
        <v>0</v>
      </c>
      <c r="M25" s="28">
        <v>135620</v>
      </c>
      <c r="N25" s="60">
        <f t="shared" si="6"/>
        <v>1081988</v>
      </c>
      <c r="O25" s="29" t="s">
        <v>59</v>
      </c>
      <c r="P25" s="13">
        <f t="shared" si="7"/>
        <v>780539</v>
      </c>
      <c r="Q25" s="12">
        <f t="shared" si="3"/>
        <v>117081</v>
      </c>
      <c r="R25" s="12">
        <f t="shared" si="4"/>
        <v>59321</v>
      </c>
      <c r="S25" s="12">
        <f t="shared" si="5"/>
        <v>62443</v>
      </c>
      <c r="T25" s="21">
        <f t="shared" si="8"/>
        <v>238845</v>
      </c>
    </row>
    <row r="26" spans="1:20" ht="16.5" customHeight="1" x14ac:dyDescent="0.25">
      <c r="A26" s="89" t="s">
        <v>55</v>
      </c>
      <c r="B26" s="29" t="s">
        <v>21</v>
      </c>
      <c r="C26" s="77">
        <v>378715</v>
      </c>
      <c r="D26" s="28">
        <v>348592</v>
      </c>
      <c r="E26" s="28">
        <v>0</v>
      </c>
      <c r="F26" s="28">
        <v>0</v>
      </c>
      <c r="G26" s="28">
        <v>32579</v>
      </c>
      <c r="H26" s="28">
        <v>81424</v>
      </c>
      <c r="I26" s="28">
        <v>24627</v>
      </c>
      <c r="J26" s="28">
        <v>59778</v>
      </c>
      <c r="K26" s="28">
        <v>20653</v>
      </c>
      <c r="L26" s="28">
        <v>0</v>
      </c>
      <c r="M26" s="28">
        <v>0</v>
      </c>
      <c r="N26" s="60">
        <f t="shared" si="6"/>
        <v>946368</v>
      </c>
      <c r="O26" s="29" t="s">
        <v>21</v>
      </c>
      <c r="P26" s="13">
        <f t="shared" si="7"/>
        <v>780539</v>
      </c>
      <c r="Q26" s="12">
        <f t="shared" si="3"/>
        <v>117081</v>
      </c>
      <c r="R26" s="12">
        <f t="shared" si="4"/>
        <v>59321</v>
      </c>
      <c r="S26" s="12">
        <f t="shared" si="5"/>
        <v>62443</v>
      </c>
      <c r="T26" s="21">
        <f t="shared" si="8"/>
        <v>238845</v>
      </c>
    </row>
    <row r="27" spans="1:20" ht="16.5" customHeight="1" x14ac:dyDescent="0.25">
      <c r="A27" s="89" t="s">
        <v>55</v>
      </c>
      <c r="B27" s="22" t="s">
        <v>18</v>
      </c>
      <c r="C27" s="77">
        <v>350661</v>
      </c>
      <c r="D27" s="28">
        <v>257305</v>
      </c>
      <c r="E27" s="28">
        <v>0</v>
      </c>
      <c r="F27" s="28">
        <v>0</v>
      </c>
      <c r="G27" s="28">
        <v>53825</v>
      </c>
      <c r="H27" s="28">
        <v>75391</v>
      </c>
      <c r="I27" s="28">
        <v>19671</v>
      </c>
      <c r="J27" s="28">
        <v>50557</v>
      </c>
      <c r="K27" s="28">
        <v>76858</v>
      </c>
      <c r="L27" s="28">
        <v>0</v>
      </c>
      <c r="M27" s="28">
        <v>0</v>
      </c>
      <c r="N27" s="60">
        <f t="shared" si="6"/>
        <v>884268</v>
      </c>
      <c r="O27" s="22" t="s">
        <v>18</v>
      </c>
      <c r="P27" s="13">
        <f t="shared" si="7"/>
        <v>738649</v>
      </c>
      <c r="Q27" s="12">
        <f t="shared" si="3"/>
        <v>110797</v>
      </c>
      <c r="R27" s="12">
        <f t="shared" si="4"/>
        <v>56137</v>
      </c>
      <c r="S27" s="12">
        <f t="shared" si="5"/>
        <v>59092</v>
      </c>
      <c r="T27" s="21">
        <f t="shared" si="8"/>
        <v>226026</v>
      </c>
    </row>
    <row r="28" spans="1:20" ht="16.5" customHeight="1" x14ac:dyDescent="0.25">
      <c r="A28" s="89" t="s">
        <v>55</v>
      </c>
      <c r="B28" s="22" t="s">
        <v>19</v>
      </c>
      <c r="C28" s="77">
        <v>324674</v>
      </c>
      <c r="D28" s="28">
        <v>191473</v>
      </c>
      <c r="E28" s="28">
        <v>0</v>
      </c>
      <c r="F28" s="28">
        <v>0</v>
      </c>
      <c r="G28" s="28">
        <v>53825</v>
      </c>
      <c r="H28" s="28">
        <v>69804</v>
      </c>
      <c r="I28" s="28">
        <v>14195</v>
      </c>
      <c r="J28" s="28">
        <v>37325</v>
      </c>
      <c r="K28" s="28">
        <v>74586</v>
      </c>
      <c r="L28" s="28">
        <v>0</v>
      </c>
      <c r="M28" s="28">
        <v>0</v>
      </c>
      <c r="N28" s="60">
        <f t="shared" si="6"/>
        <v>765882</v>
      </c>
      <c r="O28" s="22" t="s">
        <v>19</v>
      </c>
      <c r="P28" s="13">
        <f t="shared" si="7"/>
        <v>644558</v>
      </c>
      <c r="Q28" s="12">
        <f t="shared" si="3"/>
        <v>96684</v>
      </c>
      <c r="R28" s="12">
        <f t="shared" si="4"/>
        <v>48986</v>
      </c>
      <c r="S28" s="12">
        <f t="shared" si="5"/>
        <v>51565</v>
      </c>
      <c r="T28" s="21">
        <f t="shared" si="8"/>
        <v>197235</v>
      </c>
    </row>
    <row r="29" spans="1:20" ht="16.5" customHeight="1" x14ac:dyDescent="0.25">
      <c r="A29" s="90" t="s">
        <v>56</v>
      </c>
      <c r="B29" s="25" t="s">
        <v>17</v>
      </c>
      <c r="C29" s="77">
        <v>324674</v>
      </c>
      <c r="D29" s="28">
        <v>191473</v>
      </c>
      <c r="E29" s="28">
        <v>0</v>
      </c>
      <c r="F29" s="28">
        <v>0</v>
      </c>
      <c r="G29" s="28">
        <v>53825</v>
      </c>
      <c r="H29" s="28">
        <v>64936</v>
      </c>
      <c r="I29" s="28">
        <v>14195</v>
      </c>
      <c r="J29" s="28">
        <v>37325</v>
      </c>
      <c r="K29" s="28">
        <v>74586</v>
      </c>
      <c r="L29" s="28">
        <v>0</v>
      </c>
      <c r="M29" s="28">
        <v>0</v>
      </c>
      <c r="N29" s="60">
        <f t="shared" si="6"/>
        <v>761014</v>
      </c>
      <c r="O29" s="25" t="s">
        <v>17</v>
      </c>
      <c r="P29" s="13">
        <f t="shared" si="7"/>
        <v>644558</v>
      </c>
      <c r="Q29" s="12">
        <f t="shared" si="3"/>
        <v>96684</v>
      </c>
      <c r="R29" s="12">
        <f t="shared" si="4"/>
        <v>48986</v>
      </c>
      <c r="S29" s="12">
        <f t="shared" si="5"/>
        <v>51565</v>
      </c>
      <c r="T29" s="21">
        <f t="shared" si="8"/>
        <v>197235</v>
      </c>
    </row>
    <row r="30" spans="1:20" ht="16.5" customHeight="1" x14ac:dyDescent="0.25">
      <c r="A30" s="88" t="s">
        <v>55</v>
      </c>
      <c r="B30" s="22" t="s">
        <v>1</v>
      </c>
      <c r="C30" s="77">
        <v>300575</v>
      </c>
      <c r="D30" s="28">
        <v>144635</v>
      </c>
      <c r="E30" s="28">
        <v>0</v>
      </c>
      <c r="F30" s="28">
        <v>0</v>
      </c>
      <c r="G30" s="28">
        <v>53825</v>
      </c>
      <c r="H30" s="28">
        <v>64623</v>
      </c>
      <c r="I30" s="28">
        <v>10494</v>
      </c>
      <c r="J30" s="28">
        <v>28143</v>
      </c>
      <c r="K30" s="28">
        <v>73989</v>
      </c>
      <c r="L30" s="28">
        <v>0</v>
      </c>
      <c r="M30" s="28">
        <v>0</v>
      </c>
      <c r="N30" s="60">
        <f t="shared" si="6"/>
        <v>676284</v>
      </c>
      <c r="O30" s="22" t="s">
        <v>1</v>
      </c>
      <c r="P30" s="13">
        <f t="shared" si="7"/>
        <v>573024</v>
      </c>
      <c r="Q30" s="12">
        <f t="shared" si="3"/>
        <v>85954</v>
      </c>
      <c r="R30" s="12">
        <f t="shared" si="4"/>
        <v>43550</v>
      </c>
      <c r="S30" s="12">
        <f t="shared" si="5"/>
        <v>45842</v>
      </c>
      <c r="T30" s="21">
        <f t="shared" si="8"/>
        <v>175346</v>
      </c>
    </row>
    <row r="31" spans="1:20" ht="16.5" customHeight="1" x14ac:dyDescent="0.25">
      <c r="A31" s="90" t="s">
        <v>56</v>
      </c>
      <c r="B31" s="22" t="s">
        <v>6</v>
      </c>
      <c r="C31" s="77">
        <v>300575</v>
      </c>
      <c r="D31" s="28">
        <v>144635</v>
      </c>
      <c r="E31" s="28">
        <v>0</v>
      </c>
      <c r="F31" s="28">
        <v>0</v>
      </c>
      <c r="G31" s="28">
        <v>53825</v>
      </c>
      <c r="H31" s="28">
        <v>60115</v>
      </c>
      <c r="I31" s="28">
        <v>10494</v>
      </c>
      <c r="J31" s="28">
        <v>28143</v>
      </c>
      <c r="K31" s="28">
        <v>73989</v>
      </c>
      <c r="L31" s="28">
        <v>0</v>
      </c>
      <c r="M31" s="28">
        <v>0</v>
      </c>
      <c r="N31" s="60">
        <f t="shared" si="6"/>
        <v>671776</v>
      </c>
      <c r="O31" s="22" t="s">
        <v>6</v>
      </c>
      <c r="P31" s="13">
        <f t="shared" si="7"/>
        <v>573024</v>
      </c>
      <c r="Q31" s="12">
        <f t="shared" si="3"/>
        <v>85954</v>
      </c>
      <c r="R31" s="12">
        <f t="shared" si="4"/>
        <v>43550</v>
      </c>
      <c r="S31" s="12">
        <f t="shared" si="5"/>
        <v>45842</v>
      </c>
      <c r="T31" s="21">
        <f t="shared" si="8"/>
        <v>175346</v>
      </c>
    </row>
    <row r="32" spans="1:20" ht="16.5" customHeight="1" x14ac:dyDescent="0.25">
      <c r="A32" s="88" t="s">
        <v>55</v>
      </c>
      <c r="B32" s="22" t="s">
        <v>2</v>
      </c>
      <c r="C32" s="77">
        <v>278330</v>
      </c>
      <c r="D32" s="28">
        <v>116173</v>
      </c>
      <c r="E32" s="28">
        <v>0</v>
      </c>
      <c r="F32" s="28">
        <v>0</v>
      </c>
      <c r="G32" s="28">
        <v>53825</v>
      </c>
      <c r="H32" s="28">
        <v>59842</v>
      </c>
      <c r="I32" s="28">
        <v>8211</v>
      </c>
      <c r="J32" s="28">
        <v>21825</v>
      </c>
      <c r="K32" s="28">
        <v>63716</v>
      </c>
      <c r="L32" s="28">
        <v>0</v>
      </c>
      <c r="M32" s="28">
        <v>0</v>
      </c>
      <c r="N32" s="60">
        <f t="shared" si="6"/>
        <v>601922</v>
      </c>
      <c r="O32" s="22" t="s">
        <v>2</v>
      </c>
      <c r="P32" s="13">
        <f t="shared" si="7"/>
        <v>512044</v>
      </c>
      <c r="Q32" s="12">
        <f t="shared" si="3"/>
        <v>76807</v>
      </c>
      <c r="R32" s="12">
        <f t="shared" si="4"/>
        <v>38915</v>
      </c>
      <c r="S32" s="12">
        <f t="shared" si="5"/>
        <v>40964</v>
      </c>
      <c r="T32" s="21">
        <f t="shared" si="8"/>
        <v>156686</v>
      </c>
    </row>
    <row r="33" spans="1:20" ht="16.5" customHeight="1" x14ac:dyDescent="0.25">
      <c r="A33" s="90" t="s">
        <v>56</v>
      </c>
      <c r="B33" s="22" t="s">
        <v>7</v>
      </c>
      <c r="C33" s="77">
        <v>278330</v>
      </c>
      <c r="D33" s="28">
        <v>116173</v>
      </c>
      <c r="E33" s="28">
        <v>0</v>
      </c>
      <c r="F33" s="28">
        <v>0</v>
      </c>
      <c r="G33" s="28">
        <v>53825</v>
      </c>
      <c r="H33" s="28">
        <v>55666</v>
      </c>
      <c r="I33" s="28">
        <v>8211</v>
      </c>
      <c r="J33" s="28">
        <v>21825</v>
      </c>
      <c r="K33" s="28">
        <v>63716</v>
      </c>
      <c r="L33" s="28">
        <v>0</v>
      </c>
      <c r="M33" s="28">
        <v>0</v>
      </c>
      <c r="N33" s="60">
        <f t="shared" si="6"/>
        <v>597746</v>
      </c>
      <c r="O33" s="22" t="s">
        <v>7</v>
      </c>
      <c r="P33" s="13">
        <f t="shared" si="7"/>
        <v>512044</v>
      </c>
      <c r="Q33" s="12">
        <f t="shared" si="3"/>
        <v>76807</v>
      </c>
      <c r="R33" s="12">
        <f t="shared" si="4"/>
        <v>38915</v>
      </c>
      <c r="S33" s="12">
        <f t="shared" si="5"/>
        <v>40964</v>
      </c>
      <c r="T33" s="21">
        <f t="shared" si="8"/>
        <v>156686</v>
      </c>
    </row>
    <row r="34" spans="1:20" ht="16.5" customHeight="1" x14ac:dyDescent="0.25">
      <c r="A34" s="88" t="s">
        <v>55</v>
      </c>
      <c r="B34" s="22" t="s">
        <v>3</v>
      </c>
      <c r="C34" s="77">
        <v>257664</v>
      </c>
      <c r="D34" s="28">
        <v>114095</v>
      </c>
      <c r="E34" s="28">
        <v>0</v>
      </c>
      <c r="F34" s="28">
        <v>0</v>
      </c>
      <c r="G34" s="28">
        <v>53825</v>
      </c>
      <c r="H34" s="28">
        <v>55398</v>
      </c>
      <c r="I34" s="28">
        <v>7976</v>
      </c>
      <c r="J34" s="28">
        <v>21256</v>
      </c>
      <c r="K34" s="28">
        <v>67129</v>
      </c>
      <c r="L34" s="28">
        <v>0</v>
      </c>
      <c r="M34" s="28">
        <v>0</v>
      </c>
      <c r="N34" s="60">
        <f t="shared" si="6"/>
        <v>577343</v>
      </c>
      <c r="O34" s="22" t="s">
        <v>3</v>
      </c>
      <c r="P34" s="13">
        <f t="shared" si="7"/>
        <v>492713</v>
      </c>
      <c r="Q34" s="12">
        <f t="shared" si="3"/>
        <v>73907</v>
      </c>
      <c r="R34" s="12">
        <f t="shared" si="4"/>
        <v>37446</v>
      </c>
      <c r="S34" s="12">
        <f t="shared" si="5"/>
        <v>39417</v>
      </c>
      <c r="T34" s="21">
        <f t="shared" si="8"/>
        <v>150770</v>
      </c>
    </row>
    <row r="35" spans="1:20" ht="16.5" customHeight="1" x14ac:dyDescent="0.25">
      <c r="A35" s="90" t="s">
        <v>56</v>
      </c>
      <c r="B35" s="22" t="s">
        <v>8</v>
      </c>
      <c r="C35" s="77">
        <v>257664</v>
      </c>
      <c r="D35" s="28">
        <v>114095</v>
      </c>
      <c r="E35" s="28">
        <v>0</v>
      </c>
      <c r="F35" s="28">
        <v>0</v>
      </c>
      <c r="G35" s="28">
        <v>53825</v>
      </c>
      <c r="H35" s="28">
        <v>51533</v>
      </c>
      <c r="I35" s="28">
        <v>7976</v>
      </c>
      <c r="J35" s="28">
        <v>21256</v>
      </c>
      <c r="K35" s="28">
        <v>67129</v>
      </c>
      <c r="L35" s="28">
        <v>0</v>
      </c>
      <c r="M35" s="28">
        <v>0</v>
      </c>
      <c r="N35" s="60">
        <f t="shared" si="6"/>
        <v>573478</v>
      </c>
      <c r="O35" s="22" t="s">
        <v>8</v>
      </c>
      <c r="P35" s="13">
        <f t="shared" si="7"/>
        <v>492713</v>
      </c>
      <c r="Q35" s="12">
        <f t="shared" si="3"/>
        <v>73907</v>
      </c>
      <c r="R35" s="12">
        <f t="shared" si="4"/>
        <v>37446</v>
      </c>
      <c r="S35" s="12">
        <f t="shared" si="5"/>
        <v>39417</v>
      </c>
      <c r="T35" s="21">
        <f t="shared" si="8"/>
        <v>150770</v>
      </c>
    </row>
    <row r="36" spans="1:20" ht="16.5" customHeight="1" x14ac:dyDescent="0.25">
      <c r="A36" s="88" t="s">
        <v>57</v>
      </c>
      <c r="B36" s="22" t="s">
        <v>4</v>
      </c>
      <c r="C36" s="77">
        <v>238585</v>
      </c>
      <c r="D36" s="28">
        <v>88215</v>
      </c>
      <c r="E36" s="28">
        <v>0</v>
      </c>
      <c r="F36" s="28">
        <v>0</v>
      </c>
      <c r="G36" s="28">
        <v>53825</v>
      </c>
      <c r="H36" s="28">
        <v>51296</v>
      </c>
      <c r="I36" s="28">
        <v>5720</v>
      </c>
      <c r="J36" s="28">
        <v>15318</v>
      </c>
      <c r="K36" s="28">
        <v>62452</v>
      </c>
      <c r="L36" s="28">
        <v>0</v>
      </c>
      <c r="M36" s="28">
        <v>0</v>
      </c>
      <c r="N36" s="60">
        <f t="shared" si="6"/>
        <v>515411</v>
      </c>
      <c r="O36" s="22" t="s">
        <v>4</v>
      </c>
      <c r="P36" s="13">
        <f t="shared" si="7"/>
        <v>443077</v>
      </c>
      <c r="Q36" s="12">
        <f t="shared" si="3"/>
        <v>66462</v>
      </c>
      <c r="R36" s="12">
        <f t="shared" si="4"/>
        <v>33674</v>
      </c>
      <c r="S36" s="12">
        <f t="shared" si="5"/>
        <v>35446</v>
      </c>
      <c r="T36" s="21">
        <f t="shared" si="8"/>
        <v>135582</v>
      </c>
    </row>
    <row r="37" spans="1:20" ht="16.5" customHeight="1" x14ac:dyDescent="0.25">
      <c r="A37" s="90" t="s">
        <v>58</v>
      </c>
      <c r="B37" s="22" t="s">
        <v>9</v>
      </c>
      <c r="C37" s="77">
        <v>238585</v>
      </c>
      <c r="D37" s="28">
        <v>88215</v>
      </c>
      <c r="E37" s="28">
        <v>0</v>
      </c>
      <c r="F37" s="28">
        <v>0</v>
      </c>
      <c r="G37" s="28">
        <v>53825</v>
      </c>
      <c r="H37" s="28">
        <v>47718</v>
      </c>
      <c r="I37" s="28">
        <v>5720</v>
      </c>
      <c r="J37" s="28">
        <v>15318</v>
      </c>
      <c r="K37" s="28">
        <v>62452</v>
      </c>
      <c r="L37" s="28">
        <v>0</v>
      </c>
      <c r="M37" s="28">
        <v>0</v>
      </c>
      <c r="N37" s="60">
        <f t="shared" si="6"/>
        <v>511833</v>
      </c>
      <c r="O37" s="22" t="s">
        <v>9</v>
      </c>
      <c r="P37" s="13">
        <f t="shared" si="7"/>
        <v>443077</v>
      </c>
      <c r="Q37" s="12">
        <f t="shared" si="3"/>
        <v>66462</v>
      </c>
      <c r="R37" s="12">
        <f t="shared" si="4"/>
        <v>33674</v>
      </c>
      <c r="S37" s="12">
        <f t="shared" si="5"/>
        <v>35446</v>
      </c>
      <c r="T37" s="21">
        <f t="shared" si="8"/>
        <v>135582</v>
      </c>
    </row>
    <row r="38" spans="1:20" ht="16.5" customHeight="1" x14ac:dyDescent="0.25">
      <c r="A38" s="88" t="s">
        <v>57</v>
      </c>
      <c r="B38" s="22" t="s">
        <v>5</v>
      </c>
      <c r="C38" s="77">
        <v>220918</v>
      </c>
      <c r="D38" s="28">
        <v>85430</v>
      </c>
      <c r="E38" s="28">
        <v>0</v>
      </c>
      <c r="F38" s="28">
        <v>0</v>
      </c>
      <c r="G38" s="28">
        <v>53825</v>
      </c>
      <c r="H38" s="28">
        <v>47498</v>
      </c>
      <c r="I38" s="28">
        <v>5171</v>
      </c>
      <c r="J38" s="28">
        <v>14008</v>
      </c>
      <c r="K38" s="28">
        <v>62452</v>
      </c>
      <c r="L38" s="28">
        <v>0</v>
      </c>
      <c r="M38" s="28">
        <v>0</v>
      </c>
      <c r="N38" s="60">
        <f t="shared" si="6"/>
        <v>489302</v>
      </c>
      <c r="O38" s="22" t="s">
        <v>5</v>
      </c>
      <c r="P38" s="13">
        <f t="shared" si="7"/>
        <v>422625</v>
      </c>
      <c r="Q38" s="12">
        <f t="shared" si="3"/>
        <v>63394</v>
      </c>
      <c r="R38" s="12">
        <f t="shared" si="4"/>
        <v>32120</v>
      </c>
      <c r="S38" s="12">
        <f t="shared" si="5"/>
        <v>33810</v>
      </c>
      <c r="T38" s="21">
        <f t="shared" si="8"/>
        <v>129324</v>
      </c>
    </row>
    <row r="39" spans="1:20" ht="16.5" customHeight="1" x14ac:dyDescent="0.25">
      <c r="A39" s="88" t="s">
        <v>58</v>
      </c>
      <c r="B39" s="22" t="s">
        <v>10</v>
      </c>
      <c r="C39" s="77">
        <v>220918</v>
      </c>
      <c r="D39" s="28">
        <v>85430</v>
      </c>
      <c r="E39" s="28">
        <v>0</v>
      </c>
      <c r="F39" s="28">
        <v>0</v>
      </c>
      <c r="G39" s="28">
        <v>53825</v>
      </c>
      <c r="H39" s="28">
        <v>44183</v>
      </c>
      <c r="I39" s="28">
        <v>5171</v>
      </c>
      <c r="J39" s="28">
        <v>14008</v>
      </c>
      <c r="K39" s="28">
        <v>62452</v>
      </c>
      <c r="L39" s="28">
        <v>0</v>
      </c>
      <c r="M39" s="28">
        <v>0</v>
      </c>
      <c r="N39" s="60">
        <f t="shared" si="6"/>
        <v>485987</v>
      </c>
      <c r="O39" s="22" t="s">
        <v>10</v>
      </c>
      <c r="P39" s="13">
        <f t="shared" si="7"/>
        <v>422625</v>
      </c>
      <c r="Q39" s="12">
        <f t="shared" si="3"/>
        <v>63394</v>
      </c>
      <c r="R39" s="12">
        <f t="shared" si="4"/>
        <v>32120</v>
      </c>
      <c r="S39" s="12">
        <f t="shared" si="5"/>
        <v>33810</v>
      </c>
      <c r="T39" s="21">
        <f t="shared" si="8"/>
        <v>129324</v>
      </c>
    </row>
    <row r="40" spans="1:20" ht="16.5" customHeight="1" x14ac:dyDescent="0.25">
      <c r="A40" s="88" t="s">
        <v>58</v>
      </c>
      <c r="B40" s="22" t="s">
        <v>20</v>
      </c>
      <c r="C40" s="77">
        <v>206471</v>
      </c>
      <c r="D40" s="28">
        <v>93438</v>
      </c>
      <c r="E40" s="28">
        <v>0</v>
      </c>
      <c r="F40" s="28">
        <v>0</v>
      </c>
      <c r="G40" s="28">
        <v>53825</v>
      </c>
      <c r="H40" s="28">
        <v>41294</v>
      </c>
      <c r="I40" s="28">
        <v>5253</v>
      </c>
      <c r="J40" s="28">
        <v>14202</v>
      </c>
      <c r="K40" s="28">
        <v>65094</v>
      </c>
      <c r="L40" s="28">
        <v>0</v>
      </c>
      <c r="M40" s="28">
        <v>0</v>
      </c>
      <c r="N40" s="60">
        <f t="shared" si="6"/>
        <v>479577</v>
      </c>
      <c r="O40" s="22" t="s">
        <v>20</v>
      </c>
      <c r="P40" s="13">
        <f t="shared" si="7"/>
        <v>418828</v>
      </c>
      <c r="Q40" s="12">
        <f t="shared" si="3"/>
        <v>62824</v>
      </c>
      <c r="R40" s="12">
        <f t="shared" si="4"/>
        <v>31831</v>
      </c>
      <c r="S40" s="12">
        <f t="shared" si="5"/>
        <v>33506</v>
      </c>
      <c r="T40" s="21">
        <f t="shared" si="8"/>
        <v>128161</v>
      </c>
    </row>
    <row r="41" spans="1:20" x14ac:dyDescent="0.2">
      <c r="C41" s="78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6"/>
      <c r="O41" s="2"/>
    </row>
    <row r="42" spans="1:20" ht="15" x14ac:dyDescent="0.25">
      <c r="C42" s="79"/>
      <c r="D42" s="16"/>
      <c r="E42" s="16"/>
      <c r="F42" s="16"/>
      <c r="G42" s="16"/>
      <c r="H42" s="16"/>
      <c r="I42" s="16"/>
      <c r="J42" s="91"/>
      <c r="K42" s="91"/>
      <c r="L42" s="16"/>
      <c r="M42" s="16"/>
      <c r="N42" s="27"/>
    </row>
    <row r="43" spans="1:20" ht="15" x14ac:dyDescent="0.25">
      <c r="C43" s="79"/>
      <c r="I43" s="18"/>
      <c r="J43" s="105"/>
      <c r="K43" s="105"/>
      <c r="L43" s="62"/>
      <c r="M43" s="62"/>
      <c r="N43" s="14"/>
    </row>
    <row r="44" spans="1:20" x14ac:dyDescent="0.2">
      <c r="J44" s="92"/>
      <c r="K44" s="65"/>
      <c r="L44" s="18"/>
      <c r="M44" s="18"/>
    </row>
    <row r="45" spans="1:20" x14ac:dyDescent="0.2">
      <c r="J45" s="92"/>
      <c r="K45" s="92"/>
    </row>
    <row r="46" spans="1:20" x14ac:dyDescent="0.2">
      <c r="J46" s="92"/>
      <c r="K46" s="92"/>
    </row>
    <row r="47" spans="1:20" x14ac:dyDescent="0.2">
      <c r="J47" s="92"/>
      <c r="K47" s="92"/>
    </row>
    <row r="48" spans="1:20" x14ac:dyDescent="0.2">
      <c r="J48" s="92"/>
      <c r="K48" s="92"/>
    </row>
    <row r="49" spans="10:11" x14ac:dyDescent="0.2">
      <c r="J49" s="92"/>
      <c r="K49" s="92"/>
    </row>
    <row r="50" spans="10:11" x14ac:dyDescent="0.2">
      <c r="J50" s="92"/>
      <c r="K50" s="92"/>
    </row>
    <row r="51" spans="10:11" x14ac:dyDescent="0.2">
      <c r="J51" s="92"/>
      <c r="K51" s="92"/>
    </row>
    <row r="52" spans="10:11" x14ac:dyDescent="0.2">
      <c r="J52" s="92"/>
      <c r="K52" s="92"/>
    </row>
  </sheetData>
  <mergeCells count="8">
    <mergeCell ref="J43:K43"/>
    <mergeCell ref="B3:S3"/>
    <mergeCell ref="B4:S4"/>
    <mergeCell ref="O5:O7"/>
    <mergeCell ref="Q5:Q6"/>
    <mergeCell ref="R5:R6"/>
    <mergeCell ref="S5:S6"/>
    <mergeCell ref="N5:N7"/>
  </mergeCells>
  <printOptions horizontalCentered="1" gridLines="1"/>
  <pageMargins left="0" right="0" top="0.39370078740157483" bottom="0.39370078740157483" header="0" footer="0"/>
  <pageSetup paperSize="258" scale="59" orientation="landscape" r:id="rId1"/>
  <headerFooter alignWithMargins="0">
    <oddFooter>&amp;L&amp;Z&amp;F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O26"/>
  <sheetViews>
    <sheetView workbookViewId="0">
      <selection activeCell="Q5" sqref="Q5"/>
    </sheetView>
  </sheetViews>
  <sheetFormatPr baseColWidth="10" defaultRowHeight="12.75" x14ac:dyDescent="0.2"/>
  <cols>
    <col min="1" max="1" width="5" style="30" customWidth="1"/>
    <col min="2" max="2" width="10.7109375" style="30" customWidth="1"/>
    <col min="3" max="3" width="9.28515625" style="30" customWidth="1"/>
    <col min="4" max="4" width="10.5703125" style="30" bestFit="1" customWidth="1"/>
    <col min="5" max="5" width="13.7109375" style="30" customWidth="1"/>
    <col min="6" max="6" width="14.28515625" style="30" hidden="1" customWidth="1"/>
    <col min="7" max="9" width="13.5703125" style="30" hidden="1" customWidth="1"/>
    <col min="10" max="10" width="12.7109375" style="30" hidden="1" customWidth="1"/>
    <col min="11" max="11" width="12.7109375" style="30" bestFit="1" customWidth="1"/>
    <col min="12" max="14" width="12.7109375" style="30" customWidth="1"/>
    <col min="15" max="15" width="8.42578125" style="30" customWidth="1"/>
    <col min="16" max="252" width="11.42578125" style="30"/>
    <col min="253" max="253" width="12.7109375" style="30" bestFit="1" customWidth="1"/>
    <col min="254" max="254" width="13.42578125" style="30" bestFit="1" customWidth="1"/>
    <col min="255" max="255" width="12.140625" style="30" bestFit="1" customWidth="1"/>
    <col min="256" max="508" width="11.42578125" style="30"/>
    <col min="509" max="509" width="12.7109375" style="30" bestFit="1" customWidth="1"/>
    <col min="510" max="510" width="13.42578125" style="30" bestFit="1" customWidth="1"/>
    <col min="511" max="511" width="12.140625" style="30" bestFit="1" customWidth="1"/>
    <col min="512" max="764" width="11.42578125" style="30"/>
    <col min="765" max="765" width="12.7109375" style="30" bestFit="1" customWidth="1"/>
    <col min="766" max="766" width="13.42578125" style="30" bestFit="1" customWidth="1"/>
    <col min="767" max="767" width="12.140625" style="30" bestFit="1" customWidth="1"/>
    <col min="768" max="1020" width="11.42578125" style="30"/>
    <col min="1021" max="1021" width="12.7109375" style="30" bestFit="1" customWidth="1"/>
    <col min="1022" max="1022" width="13.42578125" style="30" bestFit="1" customWidth="1"/>
    <col min="1023" max="1023" width="12.140625" style="30" bestFit="1" customWidth="1"/>
    <col min="1024" max="1276" width="11.42578125" style="30"/>
    <col min="1277" max="1277" width="12.7109375" style="30" bestFit="1" customWidth="1"/>
    <col min="1278" max="1278" width="13.42578125" style="30" bestFit="1" customWidth="1"/>
    <col min="1279" max="1279" width="12.140625" style="30" bestFit="1" customWidth="1"/>
    <col min="1280" max="1532" width="11.42578125" style="30"/>
    <col min="1533" max="1533" width="12.7109375" style="30" bestFit="1" customWidth="1"/>
    <col min="1534" max="1534" width="13.42578125" style="30" bestFit="1" customWidth="1"/>
    <col min="1535" max="1535" width="12.140625" style="30" bestFit="1" customWidth="1"/>
    <col min="1536" max="1788" width="11.42578125" style="30"/>
    <col min="1789" max="1789" width="12.7109375" style="30" bestFit="1" customWidth="1"/>
    <col min="1790" max="1790" width="13.42578125" style="30" bestFit="1" customWidth="1"/>
    <col min="1791" max="1791" width="12.140625" style="30" bestFit="1" customWidth="1"/>
    <col min="1792" max="2044" width="11.42578125" style="30"/>
    <col min="2045" max="2045" width="12.7109375" style="30" bestFit="1" customWidth="1"/>
    <col min="2046" max="2046" width="13.42578125" style="30" bestFit="1" customWidth="1"/>
    <col min="2047" max="2047" width="12.140625" style="30" bestFit="1" customWidth="1"/>
    <col min="2048" max="2300" width="11.42578125" style="30"/>
    <col min="2301" max="2301" width="12.7109375" style="30" bestFit="1" customWidth="1"/>
    <col min="2302" max="2302" width="13.42578125" style="30" bestFit="1" customWidth="1"/>
    <col min="2303" max="2303" width="12.140625" style="30" bestFit="1" customWidth="1"/>
    <col min="2304" max="2556" width="11.42578125" style="30"/>
    <col min="2557" max="2557" width="12.7109375" style="30" bestFit="1" customWidth="1"/>
    <col min="2558" max="2558" width="13.42578125" style="30" bestFit="1" customWidth="1"/>
    <col min="2559" max="2559" width="12.140625" style="30" bestFit="1" customWidth="1"/>
    <col min="2560" max="2812" width="11.42578125" style="30"/>
    <col min="2813" max="2813" width="12.7109375" style="30" bestFit="1" customWidth="1"/>
    <col min="2814" max="2814" width="13.42578125" style="30" bestFit="1" customWidth="1"/>
    <col min="2815" max="2815" width="12.140625" style="30" bestFit="1" customWidth="1"/>
    <col min="2816" max="3068" width="11.42578125" style="30"/>
    <col min="3069" max="3069" width="12.7109375" style="30" bestFit="1" customWidth="1"/>
    <col min="3070" max="3070" width="13.42578125" style="30" bestFit="1" customWidth="1"/>
    <col min="3071" max="3071" width="12.140625" style="30" bestFit="1" customWidth="1"/>
    <col min="3072" max="3324" width="11.42578125" style="30"/>
    <col min="3325" max="3325" width="12.7109375" style="30" bestFit="1" customWidth="1"/>
    <col min="3326" max="3326" width="13.42578125" style="30" bestFit="1" customWidth="1"/>
    <col min="3327" max="3327" width="12.140625" style="30" bestFit="1" customWidth="1"/>
    <col min="3328" max="3580" width="11.42578125" style="30"/>
    <col min="3581" max="3581" width="12.7109375" style="30" bestFit="1" customWidth="1"/>
    <col min="3582" max="3582" width="13.42578125" style="30" bestFit="1" customWidth="1"/>
    <col min="3583" max="3583" width="12.140625" style="30" bestFit="1" customWidth="1"/>
    <col min="3584" max="3836" width="11.42578125" style="30"/>
    <col min="3837" max="3837" width="12.7109375" style="30" bestFit="1" customWidth="1"/>
    <col min="3838" max="3838" width="13.42578125" style="30" bestFit="1" customWidth="1"/>
    <col min="3839" max="3839" width="12.140625" style="30" bestFit="1" customWidth="1"/>
    <col min="3840" max="4092" width="11.42578125" style="30"/>
    <col min="4093" max="4093" width="12.7109375" style="30" bestFit="1" customWidth="1"/>
    <col min="4094" max="4094" width="13.42578125" style="30" bestFit="1" customWidth="1"/>
    <col min="4095" max="4095" width="12.140625" style="30" bestFit="1" customWidth="1"/>
    <col min="4096" max="4348" width="11.42578125" style="30"/>
    <col min="4349" max="4349" width="12.7109375" style="30" bestFit="1" customWidth="1"/>
    <col min="4350" max="4350" width="13.42578125" style="30" bestFit="1" customWidth="1"/>
    <col min="4351" max="4351" width="12.140625" style="30" bestFit="1" customWidth="1"/>
    <col min="4352" max="4604" width="11.42578125" style="30"/>
    <col min="4605" max="4605" width="12.7109375" style="30" bestFit="1" customWidth="1"/>
    <col min="4606" max="4606" width="13.42578125" style="30" bestFit="1" customWidth="1"/>
    <col min="4607" max="4607" width="12.140625" style="30" bestFit="1" customWidth="1"/>
    <col min="4608" max="4860" width="11.42578125" style="30"/>
    <col min="4861" max="4861" width="12.7109375" style="30" bestFit="1" customWidth="1"/>
    <col min="4862" max="4862" width="13.42578125" style="30" bestFit="1" customWidth="1"/>
    <col min="4863" max="4863" width="12.140625" style="30" bestFit="1" customWidth="1"/>
    <col min="4864" max="5116" width="11.42578125" style="30"/>
    <col min="5117" max="5117" width="12.7109375" style="30" bestFit="1" customWidth="1"/>
    <col min="5118" max="5118" width="13.42578125" style="30" bestFit="1" customWidth="1"/>
    <col min="5119" max="5119" width="12.140625" style="30" bestFit="1" customWidth="1"/>
    <col min="5120" max="5372" width="11.42578125" style="30"/>
    <col min="5373" max="5373" width="12.7109375" style="30" bestFit="1" customWidth="1"/>
    <col min="5374" max="5374" width="13.42578125" style="30" bestFit="1" customWidth="1"/>
    <col min="5375" max="5375" width="12.140625" style="30" bestFit="1" customWidth="1"/>
    <col min="5376" max="5628" width="11.42578125" style="30"/>
    <col min="5629" max="5629" width="12.7109375" style="30" bestFit="1" customWidth="1"/>
    <col min="5630" max="5630" width="13.42578125" style="30" bestFit="1" customWidth="1"/>
    <col min="5631" max="5631" width="12.140625" style="30" bestFit="1" customWidth="1"/>
    <col min="5632" max="5884" width="11.42578125" style="30"/>
    <col min="5885" max="5885" width="12.7109375" style="30" bestFit="1" customWidth="1"/>
    <col min="5886" max="5886" width="13.42578125" style="30" bestFit="1" customWidth="1"/>
    <col min="5887" max="5887" width="12.140625" style="30" bestFit="1" customWidth="1"/>
    <col min="5888" max="6140" width="11.42578125" style="30"/>
    <col min="6141" max="6141" width="12.7109375" style="30" bestFit="1" customWidth="1"/>
    <col min="6142" max="6142" width="13.42578125" style="30" bestFit="1" customWidth="1"/>
    <col min="6143" max="6143" width="12.140625" style="30" bestFit="1" customWidth="1"/>
    <col min="6144" max="6396" width="11.42578125" style="30"/>
    <col min="6397" max="6397" width="12.7109375" style="30" bestFit="1" customWidth="1"/>
    <col min="6398" max="6398" width="13.42578125" style="30" bestFit="1" customWidth="1"/>
    <col min="6399" max="6399" width="12.140625" style="30" bestFit="1" customWidth="1"/>
    <col min="6400" max="6652" width="11.42578125" style="30"/>
    <col min="6653" max="6653" width="12.7109375" style="30" bestFit="1" customWidth="1"/>
    <col min="6654" max="6654" width="13.42578125" style="30" bestFit="1" customWidth="1"/>
    <col min="6655" max="6655" width="12.140625" style="30" bestFit="1" customWidth="1"/>
    <col min="6656" max="6908" width="11.42578125" style="30"/>
    <col min="6909" max="6909" width="12.7109375" style="30" bestFit="1" customWidth="1"/>
    <col min="6910" max="6910" width="13.42578125" style="30" bestFit="1" customWidth="1"/>
    <col min="6911" max="6911" width="12.140625" style="30" bestFit="1" customWidth="1"/>
    <col min="6912" max="7164" width="11.42578125" style="30"/>
    <col min="7165" max="7165" width="12.7109375" style="30" bestFit="1" customWidth="1"/>
    <col min="7166" max="7166" width="13.42578125" style="30" bestFit="1" customWidth="1"/>
    <col min="7167" max="7167" width="12.140625" style="30" bestFit="1" customWidth="1"/>
    <col min="7168" max="7420" width="11.42578125" style="30"/>
    <col min="7421" max="7421" width="12.7109375" style="30" bestFit="1" customWidth="1"/>
    <col min="7422" max="7422" width="13.42578125" style="30" bestFit="1" customWidth="1"/>
    <col min="7423" max="7423" width="12.140625" style="30" bestFit="1" customWidth="1"/>
    <col min="7424" max="7676" width="11.42578125" style="30"/>
    <col min="7677" max="7677" width="12.7109375" style="30" bestFit="1" customWidth="1"/>
    <col min="7678" max="7678" width="13.42578125" style="30" bestFit="1" customWidth="1"/>
    <col min="7679" max="7679" width="12.140625" style="30" bestFit="1" customWidth="1"/>
    <col min="7680" max="7932" width="11.42578125" style="30"/>
    <col min="7933" max="7933" width="12.7109375" style="30" bestFit="1" customWidth="1"/>
    <col min="7934" max="7934" width="13.42578125" style="30" bestFit="1" customWidth="1"/>
    <col min="7935" max="7935" width="12.140625" style="30" bestFit="1" customWidth="1"/>
    <col min="7936" max="8188" width="11.42578125" style="30"/>
    <col min="8189" max="8189" width="12.7109375" style="30" bestFit="1" customWidth="1"/>
    <col min="8190" max="8190" width="13.42578125" style="30" bestFit="1" customWidth="1"/>
    <col min="8191" max="8191" width="12.140625" style="30" bestFit="1" customWidth="1"/>
    <col min="8192" max="8444" width="11.42578125" style="30"/>
    <col min="8445" max="8445" width="12.7109375" style="30" bestFit="1" customWidth="1"/>
    <col min="8446" max="8446" width="13.42578125" style="30" bestFit="1" customWidth="1"/>
    <col min="8447" max="8447" width="12.140625" style="30" bestFit="1" customWidth="1"/>
    <col min="8448" max="8700" width="11.42578125" style="30"/>
    <col min="8701" max="8701" width="12.7109375" style="30" bestFit="1" customWidth="1"/>
    <col min="8702" max="8702" width="13.42578125" style="30" bestFit="1" customWidth="1"/>
    <col min="8703" max="8703" width="12.140625" style="30" bestFit="1" customWidth="1"/>
    <col min="8704" max="8956" width="11.42578125" style="30"/>
    <col min="8957" max="8957" width="12.7109375" style="30" bestFit="1" customWidth="1"/>
    <col min="8958" max="8958" width="13.42578125" style="30" bestFit="1" customWidth="1"/>
    <col min="8959" max="8959" width="12.140625" style="30" bestFit="1" customWidth="1"/>
    <col min="8960" max="9212" width="11.42578125" style="30"/>
    <col min="9213" max="9213" width="12.7109375" style="30" bestFit="1" customWidth="1"/>
    <col min="9214" max="9214" width="13.42578125" style="30" bestFit="1" customWidth="1"/>
    <col min="9215" max="9215" width="12.140625" style="30" bestFit="1" customWidth="1"/>
    <col min="9216" max="9468" width="11.42578125" style="30"/>
    <col min="9469" max="9469" width="12.7109375" style="30" bestFit="1" customWidth="1"/>
    <col min="9470" max="9470" width="13.42578125" style="30" bestFit="1" customWidth="1"/>
    <col min="9471" max="9471" width="12.140625" style="30" bestFit="1" customWidth="1"/>
    <col min="9472" max="9724" width="11.42578125" style="30"/>
    <col min="9725" max="9725" width="12.7109375" style="30" bestFit="1" customWidth="1"/>
    <col min="9726" max="9726" width="13.42578125" style="30" bestFit="1" customWidth="1"/>
    <col min="9727" max="9727" width="12.140625" style="30" bestFit="1" customWidth="1"/>
    <col min="9728" max="9980" width="11.42578125" style="30"/>
    <col min="9981" max="9981" width="12.7109375" style="30" bestFit="1" customWidth="1"/>
    <col min="9982" max="9982" width="13.42578125" style="30" bestFit="1" customWidth="1"/>
    <col min="9983" max="9983" width="12.140625" style="30" bestFit="1" customWidth="1"/>
    <col min="9984" max="10236" width="11.42578125" style="30"/>
    <col min="10237" max="10237" width="12.7109375" style="30" bestFit="1" customWidth="1"/>
    <col min="10238" max="10238" width="13.42578125" style="30" bestFit="1" customWidth="1"/>
    <col min="10239" max="10239" width="12.140625" style="30" bestFit="1" customWidth="1"/>
    <col min="10240" max="10492" width="11.42578125" style="30"/>
    <col min="10493" max="10493" width="12.7109375" style="30" bestFit="1" customWidth="1"/>
    <col min="10494" max="10494" width="13.42578125" style="30" bestFit="1" customWidth="1"/>
    <col min="10495" max="10495" width="12.140625" style="30" bestFit="1" customWidth="1"/>
    <col min="10496" max="10748" width="11.42578125" style="30"/>
    <col min="10749" max="10749" width="12.7109375" style="30" bestFit="1" customWidth="1"/>
    <col min="10750" max="10750" width="13.42578125" style="30" bestFit="1" customWidth="1"/>
    <col min="10751" max="10751" width="12.140625" style="30" bestFit="1" customWidth="1"/>
    <col min="10752" max="11004" width="11.42578125" style="30"/>
    <col min="11005" max="11005" width="12.7109375" style="30" bestFit="1" customWidth="1"/>
    <col min="11006" max="11006" width="13.42578125" style="30" bestFit="1" customWidth="1"/>
    <col min="11007" max="11007" width="12.140625" style="30" bestFit="1" customWidth="1"/>
    <col min="11008" max="11260" width="11.42578125" style="30"/>
    <col min="11261" max="11261" width="12.7109375" style="30" bestFit="1" customWidth="1"/>
    <col min="11262" max="11262" width="13.42578125" style="30" bestFit="1" customWidth="1"/>
    <col min="11263" max="11263" width="12.140625" style="30" bestFit="1" customWidth="1"/>
    <col min="11264" max="11516" width="11.42578125" style="30"/>
    <col min="11517" max="11517" width="12.7109375" style="30" bestFit="1" customWidth="1"/>
    <col min="11518" max="11518" width="13.42578125" style="30" bestFit="1" customWidth="1"/>
    <col min="11519" max="11519" width="12.140625" style="30" bestFit="1" customWidth="1"/>
    <col min="11520" max="11772" width="11.42578125" style="30"/>
    <col min="11773" max="11773" width="12.7109375" style="30" bestFit="1" customWidth="1"/>
    <col min="11774" max="11774" width="13.42578125" style="30" bestFit="1" customWidth="1"/>
    <col min="11775" max="11775" width="12.140625" style="30" bestFit="1" customWidth="1"/>
    <col min="11776" max="12028" width="11.42578125" style="30"/>
    <col min="12029" max="12029" width="12.7109375" style="30" bestFit="1" customWidth="1"/>
    <col min="12030" max="12030" width="13.42578125" style="30" bestFit="1" customWidth="1"/>
    <col min="12031" max="12031" width="12.140625" style="30" bestFit="1" customWidth="1"/>
    <col min="12032" max="12284" width="11.42578125" style="30"/>
    <col min="12285" max="12285" width="12.7109375" style="30" bestFit="1" customWidth="1"/>
    <col min="12286" max="12286" width="13.42578125" style="30" bestFit="1" customWidth="1"/>
    <col min="12287" max="12287" width="12.140625" style="30" bestFit="1" customWidth="1"/>
    <col min="12288" max="12540" width="11.42578125" style="30"/>
    <col min="12541" max="12541" width="12.7109375" style="30" bestFit="1" customWidth="1"/>
    <col min="12542" max="12542" width="13.42578125" style="30" bestFit="1" customWidth="1"/>
    <col min="12543" max="12543" width="12.140625" style="30" bestFit="1" customWidth="1"/>
    <col min="12544" max="12796" width="11.42578125" style="30"/>
    <col min="12797" max="12797" width="12.7109375" style="30" bestFit="1" customWidth="1"/>
    <col min="12798" max="12798" width="13.42578125" style="30" bestFit="1" customWidth="1"/>
    <col min="12799" max="12799" width="12.140625" style="30" bestFit="1" customWidth="1"/>
    <col min="12800" max="13052" width="11.42578125" style="30"/>
    <col min="13053" max="13053" width="12.7109375" style="30" bestFit="1" customWidth="1"/>
    <col min="13054" max="13054" width="13.42578125" style="30" bestFit="1" customWidth="1"/>
    <col min="13055" max="13055" width="12.140625" style="30" bestFit="1" customWidth="1"/>
    <col min="13056" max="13308" width="11.42578125" style="30"/>
    <col min="13309" max="13309" width="12.7109375" style="30" bestFit="1" customWidth="1"/>
    <col min="13310" max="13310" width="13.42578125" style="30" bestFit="1" customWidth="1"/>
    <col min="13311" max="13311" width="12.140625" style="30" bestFit="1" customWidth="1"/>
    <col min="13312" max="13564" width="11.42578125" style="30"/>
    <col min="13565" max="13565" width="12.7109375" style="30" bestFit="1" customWidth="1"/>
    <col min="13566" max="13566" width="13.42578125" style="30" bestFit="1" customWidth="1"/>
    <col min="13567" max="13567" width="12.140625" style="30" bestFit="1" customWidth="1"/>
    <col min="13568" max="13820" width="11.42578125" style="30"/>
    <col min="13821" max="13821" width="12.7109375" style="30" bestFit="1" customWidth="1"/>
    <col min="13822" max="13822" width="13.42578125" style="30" bestFit="1" customWidth="1"/>
    <col min="13823" max="13823" width="12.140625" style="30" bestFit="1" customWidth="1"/>
    <col min="13824" max="14076" width="11.42578125" style="30"/>
    <col min="14077" max="14077" width="12.7109375" style="30" bestFit="1" customWidth="1"/>
    <col min="14078" max="14078" width="13.42578125" style="30" bestFit="1" customWidth="1"/>
    <col min="14079" max="14079" width="12.140625" style="30" bestFit="1" customWidth="1"/>
    <col min="14080" max="14332" width="11.42578125" style="30"/>
    <col min="14333" max="14333" width="12.7109375" style="30" bestFit="1" customWidth="1"/>
    <col min="14334" max="14334" width="13.42578125" style="30" bestFit="1" customWidth="1"/>
    <col min="14335" max="14335" width="12.140625" style="30" bestFit="1" customWidth="1"/>
    <col min="14336" max="14588" width="11.42578125" style="30"/>
    <col min="14589" max="14589" width="12.7109375" style="30" bestFit="1" customWidth="1"/>
    <col min="14590" max="14590" width="13.42578125" style="30" bestFit="1" customWidth="1"/>
    <col min="14591" max="14591" width="12.140625" style="30" bestFit="1" customWidth="1"/>
    <col min="14592" max="14844" width="11.42578125" style="30"/>
    <col min="14845" max="14845" width="12.7109375" style="30" bestFit="1" customWidth="1"/>
    <col min="14846" max="14846" width="13.42578125" style="30" bestFit="1" customWidth="1"/>
    <col min="14847" max="14847" width="12.140625" style="30" bestFit="1" customWidth="1"/>
    <col min="14848" max="15100" width="11.42578125" style="30"/>
    <col min="15101" max="15101" width="12.7109375" style="30" bestFit="1" customWidth="1"/>
    <col min="15102" max="15102" width="13.42578125" style="30" bestFit="1" customWidth="1"/>
    <col min="15103" max="15103" width="12.140625" style="30" bestFit="1" customWidth="1"/>
    <col min="15104" max="15356" width="11.42578125" style="30"/>
    <col min="15357" max="15357" width="12.7109375" style="30" bestFit="1" customWidth="1"/>
    <col min="15358" max="15358" width="13.42578125" style="30" bestFit="1" customWidth="1"/>
    <col min="15359" max="15359" width="12.140625" style="30" bestFit="1" customWidth="1"/>
    <col min="15360" max="15612" width="11.42578125" style="30"/>
    <col min="15613" max="15613" width="12.7109375" style="30" bestFit="1" customWidth="1"/>
    <col min="15614" max="15614" width="13.42578125" style="30" bestFit="1" customWidth="1"/>
    <col min="15615" max="15615" width="12.140625" style="30" bestFit="1" customWidth="1"/>
    <col min="15616" max="15868" width="11.42578125" style="30"/>
    <col min="15869" max="15869" width="12.7109375" style="30" bestFit="1" customWidth="1"/>
    <col min="15870" max="15870" width="13.42578125" style="30" bestFit="1" customWidth="1"/>
    <col min="15871" max="15871" width="12.140625" style="30" bestFit="1" customWidth="1"/>
    <col min="15872" max="16124" width="11.42578125" style="30"/>
    <col min="16125" max="16125" width="12.7109375" style="30" bestFit="1" customWidth="1"/>
    <col min="16126" max="16126" width="13.42578125" style="30" bestFit="1" customWidth="1"/>
    <col min="16127" max="16127" width="12.140625" style="30" bestFit="1" customWidth="1"/>
    <col min="16128" max="16384" width="11.42578125" style="30"/>
  </cols>
  <sheetData>
    <row r="1" spans="2:15" ht="39" customHeight="1" x14ac:dyDescent="0.3">
      <c r="B1" s="118" t="s">
        <v>33</v>
      </c>
      <c r="C1" s="118"/>
      <c r="D1" s="118"/>
      <c r="E1" s="118"/>
      <c r="F1" s="118"/>
    </row>
    <row r="2" spans="2:15" ht="15" x14ac:dyDescent="0.3">
      <c r="B2" s="58"/>
      <c r="C2" s="58"/>
      <c r="D2" s="61"/>
      <c r="E2" s="61"/>
      <c r="F2" s="58"/>
    </row>
    <row r="3" spans="2:15" x14ac:dyDescent="0.2">
      <c r="B3" s="119" t="s">
        <v>80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3.5" thickBot="1" x14ac:dyDescent="0.25">
      <c r="B4" s="120" t="s">
        <v>81</v>
      </c>
      <c r="C4" s="121"/>
      <c r="D4" s="121"/>
      <c r="E4" s="120"/>
      <c r="F4" s="120"/>
      <c r="G4" s="120"/>
      <c r="H4" s="120"/>
      <c r="I4" s="120"/>
      <c r="J4" s="120"/>
      <c r="K4" s="121"/>
      <c r="L4" s="121"/>
      <c r="M4" s="121"/>
      <c r="N4" s="121"/>
      <c r="O4" s="121"/>
    </row>
    <row r="5" spans="2:15" ht="41.25" customHeight="1" thickBot="1" x14ac:dyDescent="0.25">
      <c r="B5" s="101" t="s">
        <v>11</v>
      </c>
      <c r="C5" s="101" t="s">
        <v>64</v>
      </c>
      <c r="D5" s="100" t="s">
        <v>65</v>
      </c>
      <c r="E5" s="100" t="s">
        <v>75</v>
      </c>
      <c r="F5" s="69" t="s">
        <v>48</v>
      </c>
      <c r="G5" s="69" t="s">
        <v>47</v>
      </c>
      <c r="H5" s="70"/>
      <c r="I5" s="69" t="s">
        <v>47</v>
      </c>
      <c r="J5" s="72"/>
      <c r="K5" s="100" t="s">
        <v>76</v>
      </c>
      <c r="L5" s="100" t="s">
        <v>77</v>
      </c>
      <c r="M5" s="100" t="s">
        <v>78</v>
      </c>
      <c r="N5" s="100" t="s">
        <v>79</v>
      </c>
      <c r="O5" s="103" t="s">
        <v>11</v>
      </c>
    </row>
    <row r="6" spans="2:15" ht="15.75" x14ac:dyDescent="0.25">
      <c r="B6" s="29">
        <v>3</v>
      </c>
      <c r="C6" s="77">
        <v>656719</v>
      </c>
      <c r="D6" s="28">
        <v>1930933</v>
      </c>
      <c r="E6" s="71">
        <f>C6+D6</f>
        <v>2587652</v>
      </c>
      <c r="F6" s="71"/>
      <c r="G6" s="66"/>
      <c r="H6" s="67"/>
      <c r="I6" s="66"/>
      <c r="J6" s="67"/>
      <c r="K6" s="102">
        <f>ROUND(E6/190,0)</f>
        <v>13619</v>
      </c>
      <c r="L6" s="102">
        <f>ROUND(K6*1.25,0)</f>
        <v>17024</v>
      </c>
      <c r="M6" s="102">
        <f>ROUND(K6*1.5,0)</f>
        <v>20429</v>
      </c>
      <c r="N6" s="102">
        <f>L6*40</f>
        <v>680960</v>
      </c>
      <c r="O6" s="1">
        <v>3</v>
      </c>
    </row>
    <row r="7" spans="2:15" ht="15.75" x14ac:dyDescent="0.25">
      <c r="B7" s="29">
        <v>4</v>
      </c>
      <c r="C7" s="77">
        <v>619563</v>
      </c>
      <c r="D7" s="28">
        <v>1873426</v>
      </c>
      <c r="E7" s="71">
        <f t="shared" ref="E7:E22" si="0">C7+D7</f>
        <v>2492989</v>
      </c>
      <c r="F7" s="71"/>
      <c r="G7" s="66"/>
      <c r="H7" s="67"/>
      <c r="I7" s="66"/>
      <c r="J7" s="67"/>
      <c r="K7" s="102">
        <f t="shared" ref="K7:K22" si="1">ROUND(E7/190,0)</f>
        <v>13121</v>
      </c>
      <c r="L7" s="102">
        <f t="shared" ref="L7:L22" si="2">ROUND(K7*1.25,0)</f>
        <v>16401</v>
      </c>
      <c r="M7" s="102">
        <f t="shared" ref="M7:M22" si="3">ROUND(K7*1.5,0)</f>
        <v>19682</v>
      </c>
      <c r="N7" s="102">
        <f t="shared" ref="N7:N22" si="4">L7*40</f>
        <v>656040</v>
      </c>
      <c r="O7" s="22">
        <v>4</v>
      </c>
    </row>
    <row r="8" spans="2:15" ht="15.75" x14ac:dyDescent="0.25">
      <c r="B8" s="29">
        <v>5</v>
      </c>
      <c r="C8" s="77">
        <v>584515</v>
      </c>
      <c r="D8" s="28">
        <v>1610165</v>
      </c>
      <c r="E8" s="71">
        <f t="shared" si="0"/>
        <v>2194680</v>
      </c>
      <c r="F8" s="71"/>
      <c r="G8" s="66"/>
      <c r="H8" s="67"/>
      <c r="I8" s="66"/>
      <c r="J8" s="67"/>
      <c r="K8" s="102">
        <f t="shared" si="1"/>
        <v>11551</v>
      </c>
      <c r="L8" s="102">
        <f t="shared" si="2"/>
        <v>14439</v>
      </c>
      <c r="M8" s="102">
        <f t="shared" si="3"/>
        <v>17327</v>
      </c>
      <c r="N8" s="102">
        <f t="shared" si="4"/>
        <v>577560</v>
      </c>
      <c r="O8" s="1">
        <v>5</v>
      </c>
    </row>
    <row r="9" spans="2:15" ht="15.75" x14ac:dyDescent="0.25">
      <c r="B9" s="29">
        <v>6</v>
      </c>
      <c r="C9" s="77">
        <v>551386</v>
      </c>
      <c r="D9" s="28">
        <v>1360713</v>
      </c>
      <c r="E9" s="71">
        <f t="shared" si="0"/>
        <v>1912099</v>
      </c>
      <c r="F9" s="71"/>
      <c r="G9" s="66"/>
      <c r="H9" s="67"/>
      <c r="I9" s="66"/>
      <c r="J9" s="67"/>
      <c r="K9" s="102">
        <f t="shared" si="1"/>
        <v>10064</v>
      </c>
      <c r="L9" s="102">
        <f t="shared" si="2"/>
        <v>12580</v>
      </c>
      <c r="M9" s="102">
        <f t="shared" si="3"/>
        <v>15096</v>
      </c>
      <c r="N9" s="102">
        <f t="shared" si="4"/>
        <v>503200</v>
      </c>
      <c r="O9" s="22">
        <v>6</v>
      </c>
    </row>
    <row r="10" spans="2:15" ht="15.75" x14ac:dyDescent="0.25">
      <c r="B10" s="29">
        <v>7</v>
      </c>
      <c r="C10" s="77">
        <v>515260</v>
      </c>
      <c r="D10" s="28">
        <v>1034524</v>
      </c>
      <c r="E10" s="71">
        <f t="shared" si="0"/>
        <v>1549784</v>
      </c>
      <c r="F10" s="71"/>
      <c r="G10" s="66"/>
      <c r="H10" s="67"/>
      <c r="I10" s="66"/>
      <c r="J10" s="67"/>
      <c r="K10" s="102">
        <f t="shared" si="1"/>
        <v>8157</v>
      </c>
      <c r="L10" s="102">
        <f t="shared" si="2"/>
        <v>10196</v>
      </c>
      <c r="M10" s="102">
        <f t="shared" si="3"/>
        <v>12236</v>
      </c>
      <c r="N10" s="102">
        <f t="shared" si="4"/>
        <v>407840</v>
      </c>
      <c r="O10" s="22">
        <v>7</v>
      </c>
    </row>
    <row r="11" spans="2:15" ht="15.75" x14ac:dyDescent="0.25">
      <c r="B11" s="29">
        <v>8</v>
      </c>
      <c r="C11" s="77">
        <v>477052</v>
      </c>
      <c r="D11" s="28">
        <v>794300</v>
      </c>
      <c r="E11" s="71">
        <f t="shared" si="0"/>
        <v>1271352</v>
      </c>
      <c r="F11" s="71"/>
      <c r="G11" s="66"/>
      <c r="H11" s="67"/>
      <c r="I11" s="66"/>
      <c r="J11" s="67"/>
      <c r="K11" s="102">
        <f t="shared" si="1"/>
        <v>6691</v>
      </c>
      <c r="L11" s="102">
        <f t="shared" si="2"/>
        <v>8364</v>
      </c>
      <c r="M11" s="102">
        <f t="shared" si="3"/>
        <v>10037</v>
      </c>
      <c r="N11" s="102">
        <f t="shared" si="4"/>
        <v>334560</v>
      </c>
      <c r="O11" s="1">
        <v>8</v>
      </c>
    </row>
    <row r="12" spans="2:15" ht="15.75" x14ac:dyDescent="0.25">
      <c r="B12" s="29">
        <v>9</v>
      </c>
      <c r="C12" s="77">
        <v>441671</v>
      </c>
      <c r="D12" s="28">
        <v>610324</v>
      </c>
      <c r="E12" s="71">
        <f t="shared" si="0"/>
        <v>1051995</v>
      </c>
      <c r="F12" s="71"/>
      <c r="G12" s="66"/>
      <c r="H12" s="67"/>
      <c r="I12" s="66"/>
      <c r="J12" s="67"/>
      <c r="K12" s="102">
        <f t="shared" si="1"/>
        <v>5537</v>
      </c>
      <c r="L12" s="102">
        <f t="shared" si="2"/>
        <v>6921</v>
      </c>
      <c r="M12" s="102">
        <f t="shared" si="3"/>
        <v>8306</v>
      </c>
      <c r="N12" s="102">
        <f t="shared" si="4"/>
        <v>276840</v>
      </c>
      <c r="O12" s="22">
        <v>9</v>
      </c>
    </row>
    <row r="13" spans="2:15" ht="15.75" x14ac:dyDescent="0.25">
      <c r="B13" s="29">
        <v>10</v>
      </c>
      <c r="C13" s="77">
        <v>408984</v>
      </c>
      <c r="D13" s="28">
        <v>461338</v>
      </c>
      <c r="E13" s="71">
        <f t="shared" si="0"/>
        <v>870322</v>
      </c>
      <c r="F13" s="71"/>
      <c r="G13" s="66"/>
      <c r="H13" s="67"/>
      <c r="I13" s="66"/>
      <c r="J13" s="67"/>
      <c r="K13" s="102">
        <f t="shared" si="1"/>
        <v>4581</v>
      </c>
      <c r="L13" s="102">
        <f t="shared" si="2"/>
        <v>5726</v>
      </c>
      <c r="M13" s="102">
        <f t="shared" si="3"/>
        <v>6872</v>
      </c>
      <c r="N13" s="102">
        <f t="shared" si="4"/>
        <v>229040</v>
      </c>
      <c r="O13" s="22">
        <v>10</v>
      </c>
    </row>
    <row r="14" spans="2:15" ht="15.75" x14ac:dyDescent="0.25">
      <c r="B14" s="29">
        <v>11</v>
      </c>
      <c r="C14" s="77">
        <v>378715</v>
      </c>
      <c r="D14" s="28">
        <v>348592</v>
      </c>
      <c r="E14" s="71">
        <f t="shared" si="0"/>
        <v>727307</v>
      </c>
      <c r="F14" s="71"/>
      <c r="G14" s="66"/>
      <c r="H14" s="67"/>
      <c r="I14" s="66"/>
      <c r="J14" s="67"/>
      <c r="K14" s="102">
        <f t="shared" si="1"/>
        <v>3828</v>
      </c>
      <c r="L14" s="102">
        <f t="shared" si="2"/>
        <v>4785</v>
      </c>
      <c r="M14" s="102">
        <f t="shared" si="3"/>
        <v>5742</v>
      </c>
      <c r="N14" s="102">
        <f t="shared" si="4"/>
        <v>191400</v>
      </c>
      <c r="O14" s="1">
        <v>11</v>
      </c>
    </row>
    <row r="15" spans="2:15" ht="15.75" x14ac:dyDescent="0.25">
      <c r="B15" s="29">
        <v>12</v>
      </c>
      <c r="C15" s="77">
        <v>350661</v>
      </c>
      <c r="D15" s="28">
        <v>257305</v>
      </c>
      <c r="E15" s="71">
        <f t="shared" si="0"/>
        <v>607966</v>
      </c>
      <c r="F15" s="71"/>
      <c r="G15" s="66"/>
      <c r="H15" s="67"/>
      <c r="I15" s="66"/>
      <c r="J15" s="67"/>
      <c r="K15" s="102">
        <f t="shared" si="1"/>
        <v>3200</v>
      </c>
      <c r="L15" s="102">
        <f t="shared" si="2"/>
        <v>4000</v>
      </c>
      <c r="M15" s="102">
        <f t="shared" si="3"/>
        <v>4800</v>
      </c>
      <c r="N15" s="102">
        <f t="shared" si="4"/>
        <v>160000</v>
      </c>
      <c r="O15" s="22">
        <v>12</v>
      </c>
    </row>
    <row r="16" spans="2:15" ht="15.75" x14ac:dyDescent="0.25">
      <c r="B16" s="29">
        <v>13</v>
      </c>
      <c r="C16" s="77">
        <v>324674</v>
      </c>
      <c r="D16" s="28">
        <v>191473</v>
      </c>
      <c r="E16" s="71">
        <f t="shared" si="0"/>
        <v>516147</v>
      </c>
      <c r="F16" s="71"/>
      <c r="G16" s="66"/>
      <c r="H16" s="67"/>
      <c r="I16" s="66"/>
      <c r="J16" s="67"/>
      <c r="K16" s="102">
        <f t="shared" si="1"/>
        <v>2717</v>
      </c>
      <c r="L16" s="102">
        <f t="shared" si="2"/>
        <v>3396</v>
      </c>
      <c r="M16" s="102">
        <f t="shared" si="3"/>
        <v>4076</v>
      </c>
      <c r="N16" s="102">
        <f t="shared" si="4"/>
        <v>135840</v>
      </c>
      <c r="O16" s="22">
        <v>13</v>
      </c>
    </row>
    <row r="17" spans="2:15" ht="15.75" x14ac:dyDescent="0.25">
      <c r="B17" s="29">
        <v>14</v>
      </c>
      <c r="C17" s="77">
        <v>300575</v>
      </c>
      <c r="D17" s="28">
        <v>144635</v>
      </c>
      <c r="E17" s="71">
        <f t="shared" si="0"/>
        <v>445210</v>
      </c>
      <c r="F17" s="71"/>
      <c r="G17" s="66"/>
      <c r="H17" s="67"/>
      <c r="I17" s="66"/>
      <c r="J17" s="67"/>
      <c r="K17" s="102">
        <f t="shared" si="1"/>
        <v>2343</v>
      </c>
      <c r="L17" s="102">
        <f t="shared" si="2"/>
        <v>2929</v>
      </c>
      <c r="M17" s="102">
        <f t="shared" si="3"/>
        <v>3515</v>
      </c>
      <c r="N17" s="102">
        <f t="shared" si="4"/>
        <v>117160</v>
      </c>
      <c r="O17" s="1">
        <v>14</v>
      </c>
    </row>
    <row r="18" spans="2:15" ht="15.75" x14ac:dyDescent="0.25">
      <c r="B18" s="29">
        <v>15</v>
      </c>
      <c r="C18" s="77">
        <v>278330</v>
      </c>
      <c r="D18" s="28">
        <v>116173</v>
      </c>
      <c r="E18" s="71">
        <f t="shared" si="0"/>
        <v>394503</v>
      </c>
      <c r="F18" s="71"/>
      <c r="G18" s="66"/>
      <c r="H18" s="67"/>
      <c r="I18" s="66"/>
      <c r="J18" s="67"/>
      <c r="K18" s="102">
        <f t="shared" si="1"/>
        <v>2076</v>
      </c>
      <c r="L18" s="102">
        <f t="shared" si="2"/>
        <v>2595</v>
      </c>
      <c r="M18" s="102">
        <f t="shared" si="3"/>
        <v>3114</v>
      </c>
      <c r="N18" s="102">
        <f t="shared" si="4"/>
        <v>103800</v>
      </c>
      <c r="O18" s="22">
        <v>15</v>
      </c>
    </row>
    <row r="19" spans="2:15" ht="15.75" x14ac:dyDescent="0.25">
      <c r="B19" s="29">
        <v>16</v>
      </c>
      <c r="C19" s="77">
        <v>257664</v>
      </c>
      <c r="D19" s="28">
        <v>114095</v>
      </c>
      <c r="E19" s="71">
        <f t="shared" si="0"/>
        <v>371759</v>
      </c>
      <c r="F19" s="71"/>
      <c r="G19" s="66"/>
      <c r="H19" s="67"/>
      <c r="I19" s="66"/>
      <c r="J19" s="67"/>
      <c r="K19" s="102">
        <f t="shared" si="1"/>
        <v>1957</v>
      </c>
      <c r="L19" s="102">
        <f t="shared" si="2"/>
        <v>2446</v>
      </c>
      <c r="M19" s="102">
        <f t="shared" si="3"/>
        <v>2936</v>
      </c>
      <c r="N19" s="102">
        <f t="shared" si="4"/>
        <v>97840</v>
      </c>
      <c r="O19" s="22">
        <v>16</v>
      </c>
    </row>
    <row r="20" spans="2:15" ht="15.75" x14ac:dyDescent="0.25">
      <c r="B20" s="29">
        <v>17</v>
      </c>
      <c r="C20" s="77">
        <v>238585</v>
      </c>
      <c r="D20" s="28">
        <v>88215</v>
      </c>
      <c r="E20" s="71">
        <f t="shared" si="0"/>
        <v>326800</v>
      </c>
      <c r="F20" s="71"/>
      <c r="G20" s="66"/>
      <c r="H20" s="67"/>
      <c r="I20" s="66"/>
      <c r="J20" s="67"/>
      <c r="K20" s="102">
        <f t="shared" si="1"/>
        <v>1720</v>
      </c>
      <c r="L20" s="102">
        <f t="shared" si="2"/>
        <v>2150</v>
      </c>
      <c r="M20" s="102">
        <f t="shared" si="3"/>
        <v>2580</v>
      </c>
      <c r="N20" s="102">
        <f t="shared" si="4"/>
        <v>86000</v>
      </c>
      <c r="O20" s="1">
        <v>17</v>
      </c>
    </row>
    <row r="21" spans="2:15" ht="15.75" x14ac:dyDescent="0.25">
      <c r="B21" s="29">
        <v>18</v>
      </c>
      <c r="C21" s="77">
        <v>220918</v>
      </c>
      <c r="D21" s="28">
        <v>85430</v>
      </c>
      <c r="E21" s="71">
        <f t="shared" si="0"/>
        <v>306348</v>
      </c>
      <c r="F21" s="71"/>
      <c r="G21" s="66"/>
      <c r="H21" s="67"/>
      <c r="I21" s="66"/>
      <c r="J21" s="67"/>
      <c r="K21" s="102">
        <f t="shared" si="1"/>
        <v>1612</v>
      </c>
      <c r="L21" s="102">
        <f t="shared" si="2"/>
        <v>2015</v>
      </c>
      <c r="M21" s="102">
        <f t="shared" si="3"/>
        <v>2418</v>
      </c>
      <c r="N21" s="102">
        <f t="shared" si="4"/>
        <v>80600</v>
      </c>
      <c r="O21" s="22">
        <v>18</v>
      </c>
    </row>
    <row r="22" spans="2:15" ht="15.75" x14ac:dyDescent="0.25">
      <c r="B22" s="29">
        <v>19</v>
      </c>
      <c r="C22" s="77">
        <v>206471</v>
      </c>
      <c r="D22" s="28">
        <v>93438</v>
      </c>
      <c r="E22" s="71">
        <f t="shared" si="0"/>
        <v>299909</v>
      </c>
      <c r="F22" s="71"/>
      <c r="G22" s="66"/>
      <c r="H22" s="67"/>
      <c r="I22" s="66"/>
      <c r="J22" s="67"/>
      <c r="K22" s="102">
        <f t="shared" si="1"/>
        <v>1578</v>
      </c>
      <c r="L22" s="102">
        <f t="shared" si="2"/>
        <v>1973</v>
      </c>
      <c r="M22" s="102">
        <f t="shared" si="3"/>
        <v>2367</v>
      </c>
      <c r="N22" s="102">
        <f t="shared" si="4"/>
        <v>78920</v>
      </c>
      <c r="O22" s="22">
        <v>19</v>
      </c>
    </row>
    <row r="23" spans="2:15" x14ac:dyDescent="0.2"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5" spans="2:15" x14ac:dyDescent="0.2">
      <c r="F25" s="65"/>
    </row>
    <row r="26" spans="2:15" x14ac:dyDescent="0.2">
      <c r="F26" s="30">
        <v>4.1700000000000001E-2</v>
      </c>
    </row>
  </sheetData>
  <mergeCells count="3">
    <mergeCell ref="B1:F1"/>
    <mergeCell ref="B3:O3"/>
    <mergeCell ref="B4:O4"/>
  </mergeCells>
  <printOptions horizontalCentered="1"/>
  <pageMargins left="0.74803149606299213" right="0.74803149606299213" top="0.98425196850393704" bottom="0.98425196850393704" header="0" footer="0"/>
  <pageSetup fitToHeight="0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27"/>
  <sheetViews>
    <sheetView tabSelected="1" topLeftCell="A4" zoomScaleNormal="100" workbookViewId="0">
      <selection activeCell="N28" sqref="N28"/>
    </sheetView>
  </sheetViews>
  <sheetFormatPr baseColWidth="10" defaultRowHeight="12.75" x14ac:dyDescent="0.2"/>
  <cols>
    <col min="1" max="1" width="8.28515625" style="30" customWidth="1"/>
    <col min="2" max="2" width="8.140625" style="30" customWidth="1"/>
    <col min="3" max="8" width="11.42578125" style="30"/>
    <col min="9" max="9" width="10" style="30" customWidth="1"/>
    <col min="10" max="10" width="1.5703125" style="30" customWidth="1"/>
    <col min="11" max="11" width="3" style="30" customWidth="1"/>
    <col min="12" max="12" width="11.42578125" style="30"/>
    <col min="13" max="13" width="8" style="30" customWidth="1"/>
    <col min="14" max="14" width="11.42578125" style="30"/>
    <col min="15" max="15" width="12.5703125" style="30" customWidth="1"/>
    <col min="16" max="17" width="11.42578125" style="30"/>
    <col min="18" max="18" width="1.85546875" style="30" customWidth="1"/>
    <col min="19" max="253" width="11.42578125" style="30"/>
    <col min="254" max="254" width="8.28515625" style="30" customWidth="1"/>
    <col min="255" max="255" width="8.140625" style="30" customWidth="1"/>
    <col min="256" max="260" width="11.42578125" style="30"/>
    <col min="261" max="261" width="10" style="30" customWidth="1"/>
    <col min="262" max="509" width="11.42578125" style="30"/>
    <col min="510" max="510" width="8.28515625" style="30" customWidth="1"/>
    <col min="511" max="511" width="8.140625" style="30" customWidth="1"/>
    <col min="512" max="516" width="11.42578125" style="30"/>
    <col min="517" max="517" width="10" style="30" customWidth="1"/>
    <col min="518" max="765" width="11.42578125" style="30"/>
    <col min="766" max="766" width="8.28515625" style="30" customWidth="1"/>
    <col min="767" max="767" width="8.140625" style="30" customWidth="1"/>
    <col min="768" max="772" width="11.42578125" style="30"/>
    <col min="773" max="773" width="10" style="30" customWidth="1"/>
    <col min="774" max="1021" width="11.42578125" style="30"/>
    <col min="1022" max="1022" width="8.28515625" style="30" customWidth="1"/>
    <col min="1023" max="1023" width="8.140625" style="30" customWidth="1"/>
    <col min="1024" max="1028" width="11.42578125" style="30"/>
    <col min="1029" max="1029" width="10" style="30" customWidth="1"/>
    <col min="1030" max="1277" width="11.42578125" style="30"/>
    <col min="1278" max="1278" width="8.28515625" style="30" customWidth="1"/>
    <col min="1279" max="1279" width="8.140625" style="30" customWidth="1"/>
    <col min="1280" max="1284" width="11.42578125" style="30"/>
    <col min="1285" max="1285" width="10" style="30" customWidth="1"/>
    <col min="1286" max="1533" width="11.42578125" style="30"/>
    <col min="1534" max="1534" width="8.28515625" style="30" customWidth="1"/>
    <col min="1535" max="1535" width="8.140625" style="30" customWidth="1"/>
    <col min="1536" max="1540" width="11.42578125" style="30"/>
    <col min="1541" max="1541" width="10" style="30" customWidth="1"/>
    <col min="1542" max="1789" width="11.42578125" style="30"/>
    <col min="1790" max="1790" width="8.28515625" style="30" customWidth="1"/>
    <col min="1791" max="1791" width="8.140625" style="30" customWidth="1"/>
    <col min="1792" max="1796" width="11.42578125" style="30"/>
    <col min="1797" max="1797" width="10" style="30" customWidth="1"/>
    <col min="1798" max="2045" width="11.42578125" style="30"/>
    <col min="2046" max="2046" width="8.28515625" style="30" customWidth="1"/>
    <col min="2047" max="2047" width="8.140625" style="30" customWidth="1"/>
    <col min="2048" max="2052" width="11.42578125" style="30"/>
    <col min="2053" max="2053" width="10" style="30" customWidth="1"/>
    <col min="2054" max="2301" width="11.42578125" style="30"/>
    <col min="2302" max="2302" width="8.28515625" style="30" customWidth="1"/>
    <col min="2303" max="2303" width="8.140625" style="30" customWidth="1"/>
    <col min="2304" max="2308" width="11.42578125" style="30"/>
    <col min="2309" max="2309" width="10" style="30" customWidth="1"/>
    <col min="2310" max="2557" width="11.42578125" style="30"/>
    <col min="2558" max="2558" width="8.28515625" style="30" customWidth="1"/>
    <col min="2559" max="2559" width="8.140625" style="30" customWidth="1"/>
    <col min="2560" max="2564" width="11.42578125" style="30"/>
    <col min="2565" max="2565" width="10" style="30" customWidth="1"/>
    <col min="2566" max="2813" width="11.42578125" style="30"/>
    <col min="2814" max="2814" width="8.28515625" style="30" customWidth="1"/>
    <col min="2815" max="2815" width="8.140625" style="30" customWidth="1"/>
    <col min="2816" max="2820" width="11.42578125" style="30"/>
    <col min="2821" max="2821" width="10" style="30" customWidth="1"/>
    <col min="2822" max="3069" width="11.42578125" style="30"/>
    <col min="3070" max="3070" width="8.28515625" style="30" customWidth="1"/>
    <col min="3071" max="3071" width="8.140625" style="30" customWidth="1"/>
    <col min="3072" max="3076" width="11.42578125" style="30"/>
    <col min="3077" max="3077" width="10" style="30" customWidth="1"/>
    <col min="3078" max="3325" width="11.42578125" style="30"/>
    <col min="3326" max="3326" width="8.28515625" style="30" customWidth="1"/>
    <col min="3327" max="3327" width="8.140625" style="30" customWidth="1"/>
    <col min="3328" max="3332" width="11.42578125" style="30"/>
    <col min="3333" max="3333" width="10" style="30" customWidth="1"/>
    <col min="3334" max="3581" width="11.42578125" style="30"/>
    <col min="3582" max="3582" width="8.28515625" style="30" customWidth="1"/>
    <col min="3583" max="3583" width="8.140625" style="30" customWidth="1"/>
    <col min="3584" max="3588" width="11.42578125" style="30"/>
    <col min="3589" max="3589" width="10" style="30" customWidth="1"/>
    <col min="3590" max="3837" width="11.42578125" style="30"/>
    <col min="3838" max="3838" width="8.28515625" style="30" customWidth="1"/>
    <col min="3839" max="3839" width="8.140625" style="30" customWidth="1"/>
    <col min="3840" max="3844" width="11.42578125" style="30"/>
    <col min="3845" max="3845" width="10" style="30" customWidth="1"/>
    <col min="3846" max="4093" width="11.42578125" style="30"/>
    <col min="4094" max="4094" width="8.28515625" style="30" customWidth="1"/>
    <col min="4095" max="4095" width="8.140625" style="30" customWidth="1"/>
    <col min="4096" max="4100" width="11.42578125" style="30"/>
    <col min="4101" max="4101" width="10" style="30" customWidth="1"/>
    <col min="4102" max="4349" width="11.42578125" style="30"/>
    <col min="4350" max="4350" width="8.28515625" style="30" customWidth="1"/>
    <col min="4351" max="4351" width="8.140625" style="30" customWidth="1"/>
    <col min="4352" max="4356" width="11.42578125" style="30"/>
    <col min="4357" max="4357" width="10" style="30" customWidth="1"/>
    <col min="4358" max="4605" width="11.42578125" style="30"/>
    <col min="4606" max="4606" width="8.28515625" style="30" customWidth="1"/>
    <col min="4607" max="4607" width="8.140625" style="30" customWidth="1"/>
    <col min="4608" max="4612" width="11.42578125" style="30"/>
    <col min="4613" max="4613" width="10" style="30" customWidth="1"/>
    <col min="4614" max="4861" width="11.42578125" style="30"/>
    <col min="4862" max="4862" width="8.28515625" style="30" customWidth="1"/>
    <col min="4863" max="4863" width="8.140625" style="30" customWidth="1"/>
    <col min="4864" max="4868" width="11.42578125" style="30"/>
    <col min="4869" max="4869" width="10" style="30" customWidth="1"/>
    <col min="4870" max="5117" width="11.42578125" style="30"/>
    <col min="5118" max="5118" width="8.28515625" style="30" customWidth="1"/>
    <col min="5119" max="5119" width="8.140625" style="30" customWidth="1"/>
    <col min="5120" max="5124" width="11.42578125" style="30"/>
    <col min="5125" max="5125" width="10" style="30" customWidth="1"/>
    <col min="5126" max="5373" width="11.42578125" style="30"/>
    <col min="5374" max="5374" width="8.28515625" style="30" customWidth="1"/>
    <col min="5375" max="5375" width="8.140625" style="30" customWidth="1"/>
    <col min="5376" max="5380" width="11.42578125" style="30"/>
    <col min="5381" max="5381" width="10" style="30" customWidth="1"/>
    <col min="5382" max="5629" width="11.42578125" style="30"/>
    <col min="5630" max="5630" width="8.28515625" style="30" customWidth="1"/>
    <col min="5631" max="5631" width="8.140625" style="30" customWidth="1"/>
    <col min="5632" max="5636" width="11.42578125" style="30"/>
    <col min="5637" max="5637" width="10" style="30" customWidth="1"/>
    <col min="5638" max="5885" width="11.42578125" style="30"/>
    <col min="5886" max="5886" width="8.28515625" style="30" customWidth="1"/>
    <col min="5887" max="5887" width="8.140625" style="30" customWidth="1"/>
    <col min="5888" max="5892" width="11.42578125" style="30"/>
    <col min="5893" max="5893" width="10" style="30" customWidth="1"/>
    <col min="5894" max="6141" width="11.42578125" style="30"/>
    <col min="6142" max="6142" width="8.28515625" style="30" customWidth="1"/>
    <col min="6143" max="6143" width="8.140625" style="30" customWidth="1"/>
    <col min="6144" max="6148" width="11.42578125" style="30"/>
    <col min="6149" max="6149" width="10" style="30" customWidth="1"/>
    <col min="6150" max="6397" width="11.42578125" style="30"/>
    <col min="6398" max="6398" width="8.28515625" style="30" customWidth="1"/>
    <col min="6399" max="6399" width="8.140625" style="30" customWidth="1"/>
    <col min="6400" max="6404" width="11.42578125" style="30"/>
    <col min="6405" max="6405" width="10" style="30" customWidth="1"/>
    <col min="6406" max="6653" width="11.42578125" style="30"/>
    <col min="6654" max="6654" width="8.28515625" style="30" customWidth="1"/>
    <col min="6655" max="6655" width="8.140625" style="30" customWidth="1"/>
    <col min="6656" max="6660" width="11.42578125" style="30"/>
    <col min="6661" max="6661" width="10" style="30" customWidth="1"/>
    <col min="6662" max="6909" width="11.42578125" style="30"/>
    <col min="6910" max="6910" width="8.28515625" style="30" customWidth="1"/>
    <col min="6911" max="6911" width="8.140625" style="30" customWidth="1"/>
    <col min="6912" max="6916" width="11.42578125" style="30"/>
    <col min="6917" max="6917" width="10" style="30" customWidth="1"/>
    <col min="6918" max="7165" width="11.42578125" style="30"/>
    <col min="7166" max="7166" width="8.28515625" style="30" customWidth="1"/>
    <col min="7167" max="7167" width="8.140625" style="30" customWidth="1"/>
    <col min="7168" max="7172" width="11.42578125" style="30"/>
    <col min="7173" max="7173" width="10" style="30" customWidth="1"/>
    <col min="7174" max="7421" width="11.42578125" style="30"/>
    <col min="7422" max="7422" width="8.28515625" style="30" customWidth="1"/>
    <col min="7423" max="7423" width="8.140625" style="30" customWidth="1"/>
    <col min="7424" max="7428" width="11.42578125" style="30"/>
    <col min="7429" max="7429" width="10" style="30" customWidth="1"/>
    <col min="7430" max="7677" width="11.42578125" style="30"/>
    <col min="7678" max="7678" width="8.28515625" style="30" customWidth="1"/>
    <col min="7679" max="7679" width="8.140625" style="30" customWidth="1"/>
    <col min="7680" max="7684" width="11.42578125" style="30"/>
    <col min="7685" max="7685" width="10" style="30" customWidth="1"/>
    <col min="7686" max="7933" width="11.42578125" style="30"/>
    <col min="7934" max="7934" width="8.28515625" style="30" customWidth="1"/>
    <col min="7935" max="7935" width="8.140625" style="30" customWidth="1"/>
    <col min="7936" max="7940" width="11.42578125" style="30"/>
    <col min="7941" max="7941" width="10" style="30" customWidth="1"/>
    <col min="7942" max="8189" width="11.42578125" style="30"/>
    <col min="8190" max="8190" width="8.28515625" style="30" customWidth="1"/>
    <col min="8191" max="8191" width="8.140625" style="30" customWidth="1"/>
    <col min="8192" max="8196" width="11.42578125" style="30"/>
    <col min="8197" max="8197" width="10" style="30" customWidth="1"/>
    <col min="8198" max="8445" width="11.42578125" style="30"/>
    <col min="8446" max="8446" width="8.28515625" style="30" customWidth="1"/>
    <col min="8447" max="8447" width="8.140625" style="30" customWidth="1"/>
    <col min="8448" max="8452" width="11.42578125" style="30"/>
    <col min="8453" max="8453" width="10" style="30" customWidth="1"/>
    <col min="8454" max="8701" width="11.42578125" style="30"/>
    <col min="8702" max="8702" width="8.28515625" style="30" customWidth="1"/>
    <col min="8703" max="8703" width="8.140625" style="30" customWidth="1"/>
    <col min="8704" max="8708" width="11.42578125" style="30"/>
    <col min="8709" max="8709" width="10" style="30" customWidth="1"/>
    <col min="8710" max="8957" width="11.42578125" style="30"/>
    <col min="8958" max="8958" width="8.28515625" style="30" customWidth="1"/>
    <col min="8959" max="8959" width="8.140625" style="30" customWidth="1"/>
    <col min="8960" max="8964" width="11.42578125" style="30"/>
    <col min="8965" max="8965" width="10" style="30" customWidth="1"/>
    <col min="8966" max="9213" width="11.42578125" style="30"/>
    <col min="9214" max="9214" width="8.28515625" style="30" customWidth="1"/>
    <col min="9215" max="9215" width="8.140625" style="30" customWidth="1"/>
    <col min="9216" max="9220" width="11.42578125" style="30"/>
    <col min="9221" max="9221" width="10" style="30" customWidth="1"/>
    <col min="9222" max="9469" width="11.42578125" style="30"/>
    <col min="9470" max="9470" width="8.28515625" style="30" customWidth="1"/>
    <col min="9471" max="9471" width="8.140625" style="30" customWidth="1"/>
    <col min="9472" max="9476" width="11.42578125" style="30"/>
    <col min="9477" max="9477" width="10" style="30" customWidth="1"/>
    <col min="9478" max="9725" width="11.42578125" style="30"/>
    <col min="9726" max="9726" width="8.28515625" style="30" customWidth="1"/>
    <col min="9727" max="9727" width="8.140625" style="30" customWidth="1"/>
    <col min="9728" max="9732" width="11.42578125" style="30"/>
    <col min="9733" max="9733" width="10" style="30" customWidth="1"/>
    <col min="9734" max="9981" width="11.42578125" style="30"/>
    <col min="9982" max="9982" width="8.28515625" style="30" customWidth="1"/>
    <col min="9983" max="9983" width="8.140625" style="30" customWidth="1"/>
    <col min="9984" max="9988" width="11.42578125" style="30"/>
    <col min="9989" max="9989" width="10" style="30" customWidth="1"/>
    <col min="9990" max="10237" width="11.42578125" style="30"/>
    <col min="10238" max="10238" width="8.28515625" style="30" customWidth="1"/>
    <col min="10239" max="10239" width="8.140625" style="30" customWidth="1"/>
    <col min="10240" max="10244" width="11.42578125" style="30"/>
    <col min="10245" max="10245" width="10" style="30" customWidth="1"/>
    <col min="10246" max="10493" width="11.42578125" style="30"/>
    <col min="10494" max="10494" width="8.28515625" style="30" customWidth="1"/>
    <col min="10495" max="10495" width="8.140625" style="30" customWidth="1"/>
    <col min="10496" max="10500" width="11.42578125" style="30"/>
    <col min="10501" max="10501" width="10" style="30" customWidth="1"/>
    <col min="10502" max="10749" width="11.42578125" style="30"/>
    <col min="10750" max="10750" width="8.28515625" style="30" customWidth="1"/>
    <col min="10751" max="10751" width="8.140625" style="30" customWidth="1"/>
    <col min="10752" max="10756" width="11.42578125" style="30"/>
    <col min="10757" max="10757" width="10" style="30" customWidth="1"/>
    <col min="10758" max="11005" width="11.42578125" style="30"/>
    <col min="11006" max="11006" width="8.28515625" style="30" customWidth="1"/>
    <col min="11007" max="11007" width="8.140625" style="30" customWidth="1"/>
    <col min="11008" max="11012" width="11.42578125" style="30"/>
    <col min="11013" max="11013" width="10" style="30" customWidth="1"/>
    <col min="11014" max="11261" width="11.42578125" style="30"/>
    <col min="11262" max="11262" width="8.28515625" style="30" customWidth="1"/>
    <col min="11263" max="11263" width="8.140625" style="30" customWidth="1"/>
    <col min="11264" max="11268" width="11.42578125" style="30"/>
    <col min="11269" max="11269" width="10" style="30" customWidth="1"/>
    <col min="11270" max="11517" width="11.42578125" style="30"/>
    <col min="11518" max="11518" width="8.28515625" style="30" customWidth="1"/>
    <col min="11519" max="11519" width="8.140625" style="30" customWidth="1"/>
    <col min="11520" max="11524" width="11.42578125" style="30"/>
    <col min="11525" max="11525" width="10" style="30" customWidth="1"/>
    <col min="11526" max="11773" width="11.42578125" style="30"/>
    <col min="11774" max="11774" width="8.28515625" style="30" customWidth="1"/>
    <col min="11775" max="11775" width="8.140625" style="30" customWidth="1"/>
    <col min="11776" max="11780" width="11.42578125" style="30"/>
    <col min="11781" max="11781" width="10" style="30" customWidth="1"/>
    <col min="11782" max="12029" width="11.42578125" style="30"/>
    <col min="12030" max="12030" width="8.28515625" style="30" customWidth="1"/>
    <col min="12031" max="12031" width="8.140625" style="30" customWidth="1"/>
    <col min="12032" max="12036" width="11.42578125" style="30"/>
    <col min="12037" max="12037" width="10" style="30" customWidth="1"/>
    <col min="12038" max="12285" width="11.42578125" style="30"/>
    <col min="12286" max="12286" width="8.28515625" style="30" customWidth="1"/>
    <col min="12287" max="12287" width="8.140625" style="30" customWidth="1"/>
    <col min="12288" max="12292" width="11.42578125" style="30"/>
    <col min="12293" max="12293" width="10" style="30" customWidth="1"/>
    <col min="12294" max="12541" width="11.42578125" style="30"/>
    <col min="12542" max="12542" width="8.28515625" style="30" customWidth="1"/>
    <col min="12543" max="12543" width="8.140625" style="30" customWidth="1"/>
    <col min="12544" max="12548" width="11.42578125" style="30"/>
    <col min="12549" max="12549" width="10" style="30" customWidth="1"/>
    <col min="12550" max="12797" width="11.42578125" style="30"/>
    <col min="12798" max="12798" width="8.28515625" style="30" customWidth="1"/>
    <col min="12799" max="12799" width="8.140625" style="30" customWidth="1"/>
    <col min="12800" max="12804" width="11.42578125" style="30"/>
    <col min="12805" max="12805" width="10" style="30" customWidth="1"/>
    <col min="12806" max="13053" width="11.42578125" style="30"/>
    <col min="13054" max="13054" width="8.28515625" style="30" customWidth="1"/>
    <col min="13055" max="13055" width="8.140625" style="30" customWidth="1"/>
    <col min="13056" max="13060" width="11.42578125" style="30"/>
    <col min="13061" max="13061" width="10" style="30" customWidth="1"/>
    <col min="13062" max="13309" width="11.42578125" style="30"/>
    <col min="13310" max="13310" width="8.28515625" style="30" customWidth="1"/>
    <col min="13311" max="13311" width="8.140625" style="30" customWidth="1"/>
    <col min="13312" max="13316" width="11.42578125" style="30"/>
    <col min="13317" max="13317" width="10" style="30" customWidth="1"/>
    <col min="13318" max="13565" width="11.42578125" style="30"/>
    <col min="13566" max="13566" width="8.28515625" style="30" customWidth="1"/>
    <col min="13567" max="13567" width="8.140625" style="30" customWidth="1"/>
    <col min="13568" max="13572" width="11.42578125" style="30"/>
    <col min="13573" max="13573" width="10" style="30" customWidth="1"/>
    <col min="13574" max="13821" width="11.42578125" style="30"/>
    <col min="13822" max="13822" width="8.28515625" style="30" customWidth="1"/>
    <col min="13823" max="13823" width="8.140625" style="30" customWidth="1"/>
    <col min="13824" max="13828" width="11.42578125" style="30"/>
    <col min="13829" max="13829" width="10" style="30" customWidth="1"/>
    <col min="13830" max="14077" width="11.42578125" style="30"/>
    <col min="14078" max="14078" width="8.28515625" style="30" customWidth="1"/>
    <col min="14079" max="14079" width="8.140625" style="30" customWidth="1"/>
    <col min="14080" max="14084" width="11.42578125" style="30"/>
    <col min="14085" max="14085" width="10" style="30" customWidth="1"/>
    <col min="14086" max="14333" width="11.42578125" style="30"/>
    <col min="14334" max="14334" width="8.28515625" style="30" customWidth="1"/>
    <col min="14335" max="14335" width="8.140625" style="30" customWidth="1"/>
    <col min="14336" max="14340" width="11.42578125" style="30"/>
    <col min="14341" max="14341" width="10" style="30" customWidth="1"/>
    <col min="14342" max="14589" width="11.42578125" style="30"/>
    <col min="14590" max="14590" width="8.28515625" style="30" customWidth="1"/>
    <col min="14591" max="14591" width="8.140625" style="30" customWidth="1"/>
    <col min="14592" max="14596" width="11.42578125" style="30"/>
    <col min="14597" max="14597" width="10" style="30" customWidth="1"/>
    <col min="14598" max="14845" width="11.42578125" style="30"/>
    <col min="14846" max="14846" width="8.28515625" style="30" customWidth="1"/>
    <col min="14847" max="14847" width="8.140625" style="30" customWidth="1"/>
    <col min="14848" max="14852" width="11.42578125" style="30"/>
    <col min="14853" max="14853" width="10" style="30" customWidth="1"/>
    <col min="14854" max="15101" width="11.42578125" style="30"/>
    <col min="15102" max="15102" width="8.28515625" style="30" customWidth="1"/>
    <col min="15103" max="15103" width="8.140625" style="30" customWidth="1"/>
    <col min="15104" max="15108" width="11.42578125" style="30"/>
    <col min="15109" max="15109" width="10" style="30" customWidth="1"/>
    <col min="15110" max="15357" width="11.42578125" style="30"/>
    <col min="15358" max="15358" width="8.28515625" style="30" customWidth="1"/>
    <col min="15359" max="15359" width="8.140625" style="30" customWidth="1"/>
    <col min="15360" max="15364" width="11.42578125" style="30"/>
    <col min="15365" max="15365" width="10" style="30" customWidth="1"/>
    <col min="15366" max="15613" width="11.42578125" style="30"/>
    <col min="15614" max="15614" width="8.28515625" style="30" customWidth="1"/>
    <col min="15615" max="15615" width="8.140625" style="30" customWidth="1"/>
    <col min="15616" max="15620" width="11.42578125" style="30"/>
    <col min="15621" max="15621" width="10" style="30" customWidth="1"/>
    <col min="15622" max="15869" width="11.42578125" style="30"/>
    <col min="15870" max="15870" width="8.28515625" style="30" customWidth="1"/>
    <col min="15871" max="15871" width="8.140625" style="30" customWidth="1"/>
    <col min="15872" max="15876" width="11.42578125" style="30"/>
    <col min="15877" max="15877" width="10" style="30" customWidth="1"/>
    <col min="15878" max="16125" width="11.42578125" style="30"/>
    <col min="16126" max="16126" width="8.28515625" style="30" customWidth="1"/>
    <col min="16127" max="16127" width="8.140625" style="30" customWidth="1"/>
    <col min="16128" max="16132" width="11.42578125" style="30"/>
    <col min="16133" max="16133" width="10" style="30" customWidth="1"/>
    <col min="16134" max="16384" width="11.42578125" style="30"/>
  </cols>
  <sheetData>
    <row r="1" spans="1:18" ht="30.75" customHeight="1" x14ac:dyDescent="0.25">
      <c r="A1" s="131" t="s">
        <v>33</v>
      </c>
      <c r="B1" s="131"/>
      <c r="C1" s="131"/>
      <c r="D1" s="131"/>
      <c r="E1" s="32"/>
      <c r="F1" s="32"/>
      <c r="G1" s="32"/>
      <c r="H1" s="32"/>
      <c r="I1" s="33"/>
    </row>
    <row r="2" spans="1:18" ht="30.75" customHeight="1" x14ac:dyDescent="0.25">
      <c r="A2" s="59"/>
      <c r="B2" s="59"/>
      <c r="C2" s="59"/>
      <c r="D2" s="59"/>
      <c r="E2" s="32"/>
      <c r="F2" s="32"/>
      <c r="G2" s="32"/>
      <c r="H2" s="32"/>
      <c r="I2" s="33"/>
    </row>
    <row r="3" spans="1:18" ht="15.75" x14ac:dyDescent="0.25">
      <c r="A3" s="132" t="s">
        <v>89</v>
      </c>
      <c r="B3" s="132"/>
      <c r="C3" s="132"/>
      <c r="D3" s="132"/>
      <c r="E3" s="132"/>
      <c r="F3" s="132"/>
      <c r="G3" s="132"/>
      <c r="H3" s="132"/>
      <c r="I3" s="132"/>
    </row>
    <row r="4" spans="1:18" ht="15.75" x14ac:dyDescent="0.25">
      <c r="A4" s="132" t="s">
        <v>36</v>
      </c>
      <c r="B4" s="132"/>
      <c r="C4" s="132"/>
      <c r="D4" s="132"/>
      <c r="E4" s="132"/>
      <c r="F4" s="132"/>
      <c r="G4" s="132"/>
      <c r="H4" s="132"/>
      <c r="I4" s="132"/>
    </row>
    <row r="5" spans="1:18" ht="16.5" thickBot="1" x14ac:dyDescent="0.3">
      <c r="A5" s="34"/>
      <c r="B5" s="33"/>
      <c r="C5" s="34"/>
      <c r="D5" s="32"/>
      <c r="E5" s="32"/>
      <c r="F5" s="32"/>
      <c r="G5" s="32"/>
      <c r="H5" s="32"/>
      <c r="I5" s="33"/>
    </row>
    <row r="6" spans="1:18" ht="15.75" thickBot="1" x14ac:dyDescent="0.35">
      <c r="A6" s="35" t="s">
        <v>11</v>
      </c>
      <c r="B6" s="35" t="s">
        <v>37</v>
      </c>
      <c r="C6" s="35" t="s">
        <v>11</v>
      </c>
      <c r="D6" s="36" t="s">
        <v>34</v>
      </c>
      <c r="E6" s="37">
        <v>1</v>
      </c>
      <c r="F6" s="37">
        <v>0.4</v>
      </c>
      <c r="G6" s="37">
        <v>0.3</v>
      </c>
      <c r="H6" s="37">
        <v>0.2</v>
      </c>
      <c r="I6" s="35" t="s">
        <v>11</v>
      </c>
    </row>
    <row r="7" spans="1:18" ht="16.5" thickTop="1" thickBot="1" x14ac:dyDescent="0.35">
      <c r="A7" s="38"/>
      <c r="B7" s="38"/>
      <c r="C7" s="38" t="s">
        <v>38</v>
      </c>
      <c r="D7" s="39" t="s">
        <v>35</v>
      </c>
      <c r="E7" s="40"/>
      <c r="F7" s="104"/>
      <c r="G7" s="40"/>
      <c r="H7" s="40"/>
      <c r="I7" s="38"/>
      <c r="L7" s="122" t="s">
        <v>87</v>
      </c>
      <c r="M7" s="123"/>
      <c r="N7" s="123"/>
      <c r="O7" s="123"/>
      <c r="P7" s="123"/>
      <c r="Q7" s="123"/>
      <c r="R7" s="124"/>
    </row>
    <row r="8" spans="1:18" ht="15.75" x14ac:dyDescent="0.25">
      <c r="A8" s="41">
        <v>1</v>
      </c>
      <c r="B8" s="42">
        <v>0.12</v>
      </c>
      <c r="C8" s="41" t="s">
        <v>39</v>
      </c>
      <c r="D8" s="55">
        <v>655177</v>
      </c>
      <c r="E8" s="44">
        <f>D8*0.12</f>
        <v>78621.239999999991</v>
      </c>
      <c r="F8" s="44">
        <f>(D8*0.12)*0.4</f>
        <v>31448.495999999999</v>
      </c>
      <c r="G8" s="44">
        <f>(D8*0.12)*0.3</f>
        <v>23586.371999999996</v>
      </c>
      <c r="H8" s="44">
        <f>(D8*0.12)*0.2</f>
        <v>15724.248</v>
      </c>
      <c r="I8" s="41">
        <v>1</v>
      </c>
      <c r="L8" s="125" t="s">
        <v>40</v>
      </c>
      <c r="M8" s="126"/>
      <c r="N8" s="126"/>
      <c r="O8" s="126"/>
      <c r="P8" s="126"/>
      <c r="Q8" s="126"/>
      <c r="R8" s="127"/>
    </row>
    <row r="9" spans="1:18" ht="15.75" x14ac:dyDescent="0.25">
      <c r="A9" s="31">
        <v>2</v>
      </c>
      <c r="B9" s="43">
        <v>0.12</v>
      </c>
      <c r="C9" s="31" t="s">
        <v>39</v>
      </c>
      <c r="D9" s="55">
        <v>655177</v>
      </c>
      <c r="E9" s="44">
        <f t="shared" ref="E9:E12" si="0">D9*0.12</f>
        <v>78621.239999999991</v>
      </c>
      <c r="F9" s="44">
        <f t="shared" ref="F9:F12" si="1">(D9*0.12)*0.4</f>
        <v>31448.495999999999</v>
      </c>
      <c r="G9" s="44">
        <f t="shared" ref="G9:G12" si="2">(D9*0.12)*0.3</f>
        <v>23586.371999999996</v>
      </c>
      <c r="H9" s="44">
        <f t="shared" ref="H9:H12" si="3">(D9*0.12)*0.2</f>
        <v>15724.248</v>
      </c>
      <c r="I9" s="31">
        <v>2</v>
      </c>
      <c r="L9" s="49" t="s">
        <v>41</v>
      </c>
      <c r="M9" s="50"/>
      <c r="N9" s="51" t="s">
        <v>42</v>
      </c>
      <c r="O9" s="51">
        <v>0.4</v>
      </c>
      <c r="P9" s="51">
        <v>0.3</v>
      </c>
      <c r="Q9" s="51">
        <v>0.2</v>
      </c>
      <c r="R9" s="52"/>
    </row>
    <row r="10" spans="1:18" ht="15.75" x14ac:dyDescent="0.25">
      <c r="A10" s="31">
        <v>3</v>
      </c>
      <c r="B10" s="43">
        <v>0.12</v>
      </c>
      <c r="C10" s="31" t="s">
        <v>39</v>
      </c>
      <c r="D10" s="55">
        <v>655177</v>
      </c>
      <c r="E10" s="44">
        <f t="shared" si="0"/>
        <v>78621.239999999991</v>
      </c>
      <c r="F10" s="44">
        <f t="shared" si="1"/>
        <v>31448.495999999999</v>
      </c>
      <c r="G10" s="44">
        <f t="shared" si="2"/>
        <v>23586.371999999996</v>
      </c>
      <c r="H10" s="44">
        <f t="shared" si="3"/>
        <v>15724.248</v>
      </c>
      <c r="I10" s="31">
        <v>3</v>
      </c>
      <c r="L10" s="49" t="s">
        <v>43</v>
      </c>
      <c r="M10" s="50"/>
      <c r="N10" s="53">
        <v>78621</v>
      </c>
      <c r="O10" s="53">
        <v>31448.495999999999</v>
      </c>
      <c r="P10" s="53">
        <v>23586.371999999996</v>
      </c>
      <c r="Q10" s="53">
        <v>15724.248</v>
      </c>
      <c r="R10" s="52"/>
    </row>
    <row r="11" spans="1:18" ht="15.75" x14ac:dyDescent="0.25">
      <c r="A11" s="31">
        <v>4</v>
      </c>
      <c r="B11" s="43">
        <v>0.12</v>
      </c>
      <c r="C11" s="31" t="s">
        <v>39</v>
      </c>
      <c r="D11" s="55">
        <v>655177</v>
      </c>
      <c r="E11" s="44">
        <f t="shared" si="0"/>
        <v>78621.239999999991</v>
      </c>
      <c r="F11" s="44">
        <f t="shared" si="1"/>
        <v>31448.495999999999</v>
      </c>
      <c r="G11" s="44">
        <f t="shared" si="2"/>
        <v>23586.371999999996</v>
      </c>
      <c r="H11" s="44">
        <f t="shared" si="3"/>
        <v>15724.248</v>
      </c>
      <c r="I11" s="31">
        <v>4</v>
      </c>
      <c r="L11" s="49" t="s">
        <v>44</v>
      </c>
      <c r="M11" s="54"/>
      <c r="N11" s="53">
        <v>59258</v>
      </c>
      <c r="O11" s="53">
        <v>23703</v>
      </c>
      <c r="P11" s="53">
        <v>17778</v>
      </c>
      <c r="Q11" s="53">
        <v>11582</v>
      </c>
      <c r="R11" s="52"/>
    </row>
    <row r="12" spans="1:18" ht="15.75" x14ac:dyDescent="0.25">
      <c r="A12" s="31">
        <v>5</v>
      </c>
      <c r="B12" s="43">
        <v>0.12</v>
      </c>
      <c r="C12" s="31" t="s">
        <v>39</v>
      </c>
      <c r="D12" s="55">
        <v>655177</v>
      </c>
      <c r="E12" s="44">
        <f t="shared" si="0"/>
        <v>78621.239999999991</v>
      </c>
      <c r="F12" s="44">
        <f t="shared" si="1"/>
        <v>31448.495999999999</v>
      </c>
      <c r="G12" s="44">
        <f t="shared" si="2"/>
        <v>23586.371999999996</v>
      </c>
      <c r="H12" s="44">
        <f t="shared" si="3"/>
        <v>15724.248</v>
      </c>
      <c r="I12" s="31">
        <v>5</v>
      </c>
      <c r="L12" s="49" t="s">
        <v>45</v>
      </c>
      <c r="M12" s="54"/>
      <c r="N12" s="53">
        <v>48092</v>
      </c>
      <c r="O12" s="53">
        <v>19237</v>
      </c>
      <c r="P12" s="53">
        <v>14428</v>
      </c>
      <c r="Q12" s="53">
        <v>9618</v>
      </c>
      <c r="R12" s="52"/>
    </row>
    <row r="13" spans="1:18" ht="16.5" thickBot="1" x14ac:dyDescent="0.3">
      <c r="A13" s="31">
        <v>6</v>
      </c>
      <c r="B13" s="43">
        <v>0.1</v>
      </c>
      <c r="C13" s="31">
        <v>5</v>
      </c>
      <c r="D13" s="44">
        <v>592580</v>
      </c>
      <c r="E13" s="44">
        <f>D13*0.1</f>
        <v>59258</v>
      </c>
      <c r="F13" s="44">
        <f>(D13*0.1)*0.4</f>
        <v>23703.200000000001</v>
      </c>
      <c r="G13" s="44">
        <f>((D13*0.1)*0.3)+1</f>
        <v>17778.399999999998</v>
      </c>
      <c r="H13" s="44">
        <f>(D13*0.1)*0.2</f>
        <v>11851.6</v>
      </c>
      <c r="I13" s="31">
        <v>6</v>
      </c>
      <c r="L13" s="128" t="s">
        <v>46</v>
      </c>
      <c r="M13" s="129"/>
      <c r="N13" s="129"/>
      <c r="O13" s="129"/>
      <c r="P13" s="129"/>
      <c r="Q13" s="129"/>
      <c r="R13" s="130"/>
    </row>
    <row r="14" spans="1:18" ht="16.5" thickTop="1" x14ac:dyDescent="0.25">
      <c r="A14" s="31">
        <v>7</v>
      </c>
      <c r="B14" s="43">
        <v>0.1</v>
      </c>
      <c r="C14" s="31">
        <v>5</v>
      </c>
      <c r="D14" s="44">
        <v>592580</v>
      </c>
      <c r="E14" s="44">
        <f t="shared" ref="E14:E26" si="4">D14*0.1</f>
        <v>59258</v>
      </c>
      <c r="F14" s="44">
        <f t="shared" ref="F14:F26" si="5">(D14*0.1)*0.4</f>
        <v>23703.200000000001</v>
      </c>
      <c r="G14" s="44">
        <f t="shared" ref="G14:G18" si="6">((D14*0.1)*0.3)+1</f>
        <v>17778.399999999998</v>
      </c>
      <c r="H14" s="44">
        <f t="shared" ref="H14:H26" si="7">(D14*0.1)*0.2</f>
        <v>11851.6</v>
      </c>
      <c r="I14" s="31">
        <v>7</v>
      </c>
    </row>
    <row r="15" spans="1:18" ht="16.5" thickBot="1" x14ac:dyDescent="0.3">
      <c r="A15" s="31">
        <v>8</v>
      </c>
      <c r="B15" s="43">
        <v>0.1</v>
      </c>
      <c r="C15" s="31">
        <v>5</v>
      </c>
      <c r="D15" s="44">
        <v>592580</v>
      </c>
      <c r="E15" s="44">
        <f t="shared" si="4"/>
        <v>59258</v>
      </c>
      <c r="F15" s="44">
        <f t="shared" si="5"/>
        <v>23703.200000000001</v>
      </c>
      <c r="G15" s="44">
        <f t="shared" si="6"/>
        <v>17778.399999999998</v>
      </c>
      <c r="H15" s="44">
        <f t="shared" si="7"/>
        <v>11851.6</v>
      </c>
      <c r="I15" s="31">
        <v>8</v>
      </c>
    </row>
    <row r="16" spans="1:18" ht="16.5" thickTop="1" x14ac:dyDescent="0.25">
      <c r="A16" s="31">
        <v>9</v>
      </c>
      <c r="B16" s="43">
        <v>0.1</v>
      </c>
      <c r="C16" s="31">
        <v>5</v>
      </c>
      <c r="D16" s="44">
        <v>592580</v>
      </c>
      <c r="E16" s="44">
        <f t="shared" si="4"/>
        <v>59258</v>
      </c>
      <c r="F16" s="44">
        <f t="shared" si="5"/>
        <v>23703.200000000001</v>
      </c>
      <c r="G16" s="44">
        <f t="shared" si="6"/>
        <v>17778.399999999998</v>
      </c>
      <c r="H16" s="44">
        <f t="shared" si="7"/>
        <v>11851.6</v>
      </c>
      <c r="I16" s="31">
        <v>9</v>
      </c>
      <c r="L16" s="122" t="s">
        <v>88</v>
      </c>
      <c r="M16" s="123"/>
      <c r="N16" s="123"/>
      <c r="O16" s="123"/>
      <c r="P16" s="123"/>
      <c r="Q16" s="123"/>
      <c r="R16" s="124"/>
    </row>
    <row r="17" spans="1:18" ht="15.75" x14ac:dyDescent="0.25">
      <c r="A17" s="31">
        <v>10</v>
      </c>
      <c r="B17" s="43">
        <v>0.1</v>
      </c>
      <c r="C17" s="31">
        <v>5</v>
      </c>
      <c r="D17" s="44">
        <v>592580</v>
      </c>
      <c r="E17" s="44">
        <f t="shared" si="4"/>
        <v>59258</v>
      </c>
      <c r="F17" s="44">
        <f t="shared" si="5"/>
        <v>23703.200000000001</v>
      </c>
      <c r="G17" s="44">
        <f t="shared" si="6"/>
        <v>17778.399999999998</v>
      </c>
      <c r="H17" s="44">
        <f t="shared" si="7"/>
        <v>11851.6</v>
      </c>
      <c r="I17" s="31">
        <v>10</v>
      </c>
      <c r="L17" s="125" t="s">
        <v>82</v>
      </c>
      <c r="M17" s="126"/>
      <c r="N17" s="126"/>
      <c r="O17" s="126"/>
      <c r="P17" s="126"/>
      <c r="Q17" s="126"/>
      <c r="R17" s="127"/>
    </row>
    <row r="18" spans="1:18" ht="15.75" x14ac:dyDescent="0.25">
      <c r="A18" s="31">
        <v>11</v>
      </c>
      <c r="B18" s="43">
        <v>0.1</v>
      </c>
      <c r="C18" s="31">
        <v>5</v>
      </c>
      <c r="D18" s="44">
        <v>592580</v>
      </c>
      <c r="E18" s="44">
        <f t="shared" si="4"/>
        <v>59258</v>
      </c>
      <c r="F18" s="44">
        <f t="shared" si="5"/>
        <v>23703.200000000001</v>
      </c>
      <c r="G18" s="44">
        <f t="shared" si="6"/>
        <v>17778.399999999998</v>
      </c>
      <c r="H18" s="44">
        <f t="shared" si="7"/>
        <v>11851.6</v>
      </c>
      <c r="I18" s="31">
        <v>11</v>
      </c>
      <c r="L18" s="49"/>
      <c r="M18" s="50"/>
      <c r="N18" s="51"/>
      <c r="O18" s="51"/>
      <c r="P18" s="51"/>
      <c r="Q18" s="51"/>
      <c r="R18" s="52"/>
    </row>
    <row r="19" spans="1:18" ht="15.75" x14ac:dyDescent="0.25">
      <c r="A19" s="31">
        <v>12</v>
      </c>
      <c r="B19" s="43">
        <v>0.16</v>
      </c>
      <c r="C19" s="31">
        <v>14</v>
      </c>
      <c r="D19" s="44">
        <v>480920</v>
      </c>
      <c r="E19" s="44">
        <f t="shared" si="4"/>
        <v>48092</v>
      </c>
      <c r="F19" s="44">
        <f t="shared" si="5"/>
        <v>19236.8</v>
      </c>
      <c r="G19" s="44">
        <f t="shared" ref="G19:G26" si="8">(D19*0.1)*0.3</f>
        <v>14427.6</v>
      </c>
      <c r="H19" s="44">
        <f t="shared" si="7"/>
        <v>9618.4</v>
      </c>
      <c r="I19" s="31">
        <v>12</v>
      </c>
      <c r="L19" s="49" t="s">
        <v>83</v>
      </c>
      <c r="M19" s="50"/>
      <c r="N19" s="53"/>
      <c r="O19" s="53"/>
      <c r="P19" s="53"/>
      <c r="Q19" s="53">
        <v>14979</v>
      </c>
      <c r="R19" s="52"/>
    </row>
    <row r="20" spans="1:18" ht="15.75" x14ac:dyDescent="0.25">
      <c r="A20" s="31">
        <v>13</v>
      </c>
      <c r="B20" s="43">
        <v>0.16</v>
      </c>
      <c r="C20" s="31">
        <v>14</v>
      </c>
      <c r="D20" s="44">
        <v>480920</v>
      </c>
      <c r="E20" s="44">
        <f t="shared" si="4"/>
        <v>48092</v>
      </c>
      <c r="F20" s="44">
        <f t="shared" si="5"/>
        <v>19236.8</v>
      </c>
      <c r="G20" s="44">
        <f t="shared" si="8"/>
        <v>14427.6</v>
      </c>
      <c r="H20" s="44">
        <f t="shared" si="7"/>
        <v>9618.4</v>
      </c>
      <c r="I20" s="31">
        <v>13</v>
      </c>
      <c r="L20" s="49" t="s">
        <v>84</v>
      </c>
      <c r="M20" s="54"/>
      <c r="N20" s="53"/>
      <c r="O20" s="53"/>
      <c r="P20" s="53"/>
      <c r="Q20" s="53">
        <v>9986</v>
      </c>
      <c r="R20" s="52"/>
    </row>
    <row r="21" spans="1:18" ht="15.75" x14ac:dyDescent="0.25">
      <c r="A21" s="31">
        <v>14</v>
      </c>
      <c r="B21" s="43">
        <v>0.16</v>
      </c>
      <c r="C21" s="31">
        <v>14</v>
      </c>
      <c r="D21" s="44">
        <v>480920</v>
      </c>
      <c r="E21" s="44">
        <f t="shared" si="4"/>
        <v>48092</v>
      </c>
      <c r="F21" s="44">
        <f t="shared" si="5"/>
        <v>19236.8</v>
      </c>
      <c r="G21" s="44">
        <f t="shared" si="8"/>
        <v>14427.6</v>
      </c>
      <c r="H21" s="44">
        <f t="shared" si="7"/>
        <v>9618.4</v>
      </c>
      <c r="I21" s="31">
        <v>14</v>
      </c>
      <c r="L21" s="49" t="s">
        <v>85</v>
      </c>
      <c r="M21" s="54"/>
      <c r="N21" s="53"/>
      <c r="O21" s="53"/>
      <c r="P21" s="53"/>
      <c r="Q21" s="53">
        <v>4993</v>
      </c>
      <c r="R21" s="52"/>
    </row>
    <row r="22" spans="1:18" ht="16.5" thickBot="1" x14ac:dyDescent="0.3">
      <c r="A22" s="31">
        <v>15</v>
      </c>
      <c r="B22" s="43">
        <v>0.16</v>
      </c>
      <c r="C22" s="31">
        <v>14</v>
      </c>
      <c r="D22" s="44">
        <v>480920</v>
      </c>
      <c r="E22" s="44">
        <f t="shared" si="4"/>
        <v>48092</v>
      </c>
      <c r="F22" s="44">
        <f t="shared" si="5"/>
        <v>19236.8</v>
      </c>
      <c r="G22" s="44">
        <f t="shared" si="8"/>
        <v>14427.6</v>
      </c>
      <c r="H22" s="44">
        <f t="shared" si="7"/>
        <v>9618.4</v>
      </c>
      <c r="I22" s="31">
        <v>15</v>
      </c>
      <c r="L22" s="128" t="s">
        <v>86</v>
      </c>
      <c r="M22" s="129"/>
      <c r="N22" s="129"/>
      <c r="O22" s="129"/>
      <c r="P22" s="129"/>
      <c r="Q22" s="129"/>
      <c r="R22" s="130"/>
    </row>
    <row r="23" spans="1:18" ht="16.5" thickTop="1" x14ac:dyDescent="0.25">
      <c r="A23" s="31">
        <v>16</v>
      </c>
      <c r="B23" s="43">
        <v>0.16</v>
      </c>
      <c r="C23" s="31">
        <v>14</v>
      </c>
      <c r="D23" s="44">
        <v>480920</v>
      </c>
      <c r="E23" s="44">
        <f t="shared" si="4"/>
        <v>48092</v>
      </c>
      <c r="F23" s="44">
        <f t="shared" si="5"/>
        <v>19236.8</v>
      </c>
      <c r="G23" s="44">
        <f t="shared" si="8"/>
        <v>14427.6</v>
      </c>
      <c r="H23" s="44">
        <f t="shared" si="7"/>
        <v>9618.4</v>
      </c>
      <c r="I23" s="31">
        <v>16</v>
      </c>
    </row>
    <row r="24" spans="1:18" ht="15.75" x14ac:dyDescent="0.25">
      <c r="A24" s="31">
        <v>17</v>
      </c>
      <c r="B24" s="43">
        <v>0.16</v>
      </c>
      <c r="C24" s="31">
        <v>14</v>
      </c>
      <c r="D24" s="44">
        <v>480920</v>
      </c>
      <c r="E24" s="44">
        <f t="shared" si="4"/>
        <v>48092</v>
      </c>
      <c r="F24" s="44">
        <f t="shared" si="5"/>
        <v>19236.8</v>
      </c>
      <c r="G24" s="44">
        <f t="shared" si="8"/>
        <v>14427.6</v>
      </c>
      <c r="H24" s="44">
        <f t="shared" si="7"/>
        <v>9618.4</v>
      </c>
      <c r="I24" s="31">
        <v>17</v>
      </c>
    </row>
    <row r="25" spans="1:18" ht="15.75" x14ac:dyDescent="0.25">
      <c r="A25" s="31">
        <v>18</v>
      </c>
      <c r="B25" s="43">
        <v>0.16</v>
      </c>
      <c r="C25" s="31">
        <v>14</v>
      </c>
      <c r="D25" s="44">
        <v>480920</v>
      </c>
      <c r="E25" s="44">
        <f t="shared" si="4"/>
        <v>48092</v>
      </c>
      <c r="F25" s="44">
        <f t="shared" si="5"/>
        <v>19236.8</v>
      </c>
      <c r="G25" s="44">
        <f t="shared" si="8"/>
        <v>14427.6</v>
      </c>
      <c r="H25" s="44">
        <f t="shared" si="7"/>
        <v>9618.4</v>
      </c>
      <c r="I25" s="31">
        <v>18</v>
      </c>
    </row>
    <row r="26" spans="1:18" ht="15.75" x14ac:dyDescent="0.25">
      <c r="A26" s="31">
        <v>19</v>
      </c>
      <c r="B26" s="43">
        <v>0.16</v>
      </c>
      <c r="C26" s="31">
        <v>14</v>
      </c>
      <c r="D26" s="44">
        <v>480920</v>
      </c>
      <c r="E26" s="44">
        <f t="shared" si="4"/>
        <v>48092</v>
      </c>
      <c r="F26" s="44">
        <f t="shared" si="5"/>
        <v>19236.8</v>
      </c>
      <c r="G26" s="44">
        <f t="shared" si="8"/>
        <v>14427.6</v>
      </c>
      <c r="H26" s="44">
        <f t="shared" si="7"/>
        <v>9618.4</v>
      </c>
      <c r="I26" s="31">
        <v>19</v>
      </c>
    </row>
    <row r="27" spans="1:18" ht="16.5" x14ac:dyDescent="0.3">
      <c r="A27" s="45"/>
      <c r="B27" s="46"/>
      <c r="C27" s="45"/>
      <c r="D27" s="47"/>
      <c r="E27" s="48"/>
      <c r="F27" s="48"/>
      <c r="G27" s="48"/>
      <c r="H27" s="48"/>
      <c r="I27" s="45"/>
    </row>
  </sheetData>
  <mergeCells count="9">
    <mergeCell ref="L16:R16"/>
    <mergeCell ref="L17:R17"/>
    <mergeCell ref="L22:R22"/>
    <mergeCell ref="L13:R13"/>
    <mergeCell ref="A1:D1"/>
    <mergeCell ref="A3:I3"/>
    <mergeCell ref="A4:I4"/>
    <mergeCell ref="L7:R7"/>
    <mergeCell ref="L8:R8"/>
  </mergeCells>
  <pageMargins left="0.74803149606299213" right="0.74803149606299213" top="0.98425196850393704" bottom="0.98425196850393704" header="0" footer="0"/>
  <pageSetup paperSize="258" scale="73" orientation="landscape" r:id="rId1"/>
  <headerFooter alignWithMargins="0">
    <oddFooter>&amp;LLRE/VCR
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2020</vt:lpstr>
      <vt:lpstr>tab.hrs.ext. 2020</vt:lpstr>
      <vt:lpstr>Viáticos y perdida de  caja2020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Municipalidad de Conchali</dc:creator>
  <cp:lastModifiedBy>Leopoldo Quezada</cp:lastModifiedBy>
  <cp:lastPrinted>2020-01-09T13:08:13Z</cp:lastPrinted>
  <dcterms:created xsi:type="dcterms:W3CDTF">1999-10-01T19:12:07Z</dcterms:created>
  <dcterms:modified xsi:type="dcterms:W3CDTF">2020-01-09T13:08:16Z</dcterms:modified>
</cp:coreProperties>
</file>